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2615" windowHeight="12345" activeTab="2"/>
  </bookViews>
  <sheets>
    <sheet name="Kryci list" sheetId="3" r:id="rId1"/>
    <sheet name="Rekapitulacia" sheetId="4" r:id="rId2"/>
    <sheet name="Prehlad" sheetId="5" r:id="rId3"/>
  </sheets>
  <definedNames>
    <definedName name="_xlnm.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list'!$A:$M</definedName>
    <definedName name="_xlnm.Print_Area" localSheetId="2">Prehlad!$A:$O</definedName>
    <definedName name="_xlnm.Print_Area" localSheetId="1">Rekapitulacia!$A:$F</definedName>
  </definedNames>
  <calcPr calcId="125725"/>
</workbook>
</file>

<file path=xl/calcChain.xml><?xml version="1.0" encoding="utf-8"?>
<calcChain xmlns="http://schemas.openxmlformats.org/spreadsheetml/2006/main">
  <c r="L25" i="3"/>
  <c r="M25" s="1"/>
  <c r="W99" i="5"/>
  <c r="W101" s="1"/>
  <c r="G21" i="4" s="1"/>
  <c r="J98" i="5"/>
  <c r="H98"/>
  <c r="N97"/>
  <c r="N99" s="1"/>
  <c r="L97"/>
  <c r="J97"/>
  <c r="H97"/>
  <c r="L96"/>
  <c r="J96"/>
  <c r="I96"/>
  <c r="I99" s="1"/>
  <c r="L95"/>
  <c r="J95"/>
  <c r="H95"/>
  <c r="L93"/>
  <c r="J93"/>
  <c r="H93"/>
  <c r="L92"/>
  <c r="J92"/>
  <c r="H92"/>
  <c r="L91"/>
  <c r="J91"/>
  <c r="H91"/>
  <c r="L90"/>
  <c r="J90"/>
  <c r="H90"/>
  <c r="L89"/>
  <c r="J89"/>
  <c r="H89"/>
  <c r="L88"/>
  <c r="J88"/>
  <c r="H88"/>
  <c r="L87"/>
  <c r="J87"/>
  <c r="H87"/>
  <c r="L86"/>
  <c r="J86"/>
  <c r="H86"/>
  <c r="L85"/>
  <c r="J85"/>
  <c r="H85"/>
  <c r="L84"/>
  <c r="J84"/>
  <c r="H84"/>
  <c r="L83"/>
  <c r="L99" s="1"/>
  <c r="J83"/>
  <c r="H83"/>
  <c r="F17" i="4"/>
  <c r="W77" i="5"/>
  <c r="G17" i="4" s="1"/>
  <c r="N77" i="5"/>
  <c r="J76"/>
  <c r="H76"/>
  <c r="J75"/>
  <c r="H75"/>
  <c r="J74"/>
  <c r="H74"/>
  <c r="L72"/>
  <c r="J72"/>
  <c r="H72"/>
  <c r="L70"/>
  <c r="J70"/>
  <c r="I70"/>
  <c r="I77" s="1"/>
  <c r="C17" i="4" s="1"/>
  <c r="L68" i="5"/>
  <c r="L77" s="1"/>
  <c r="E17" i="4" s="1"/>
  <c r="J68" i="5"/>
  <c r="H68"/>
  <c r="W65"/>
  <c r="G16" i="4" s="1"/>
  <c r="N65" i="5"/>
  <c r="N79" s="1"/>
  <c r="I65"/>
  <c r="C16" i="4" s="1"/>
  <c r="L64" i="5"/>
  <c r="J64"/>
  <c r="H64"/>
  <c r="L62"/>
  <c r="J62"/>
  <c r="H62"/>
  <c r="L61"/>
  <c r="L65" s="1"/>
  <c r="E16" i="4" s="1"/>
  <c r="J61" i="5"/>
  <c r="H61"/>
  <c r="H65" s="1"/>
  <c r="B16" i="4" s="1"/>
  <c r="W58" i="5"/>
  <c r="G15" i="4" s="1"/>
  <c r="N58" i="5"/>
  <c r="F15" i="4" s="1"/>
  <c r="I58" i="5"/>
  <c r="C15" i="4" s="1"/>
  <c r="L57" i="5"/>
  <c r="J57"/>
  <c r="H57"/>
  <c r="L56"/>
  <c r="J56"/>
  <c r="H56"/>
  <c r="L55"/>
  <c r="L58" s="1"/>
  <c r="E15" i="4" s="1"/>
  <c r="J55" i="5"/>
  <c r="H55"/>
  <c r="W52"/>
  <c r="G14" i="4" s="1"/>
  <c r="N52" i="5"/>
  <c r="F14" i="4" s="1"/>
  <c r="L52" i="5"/>
  <c r="E14" i="4" s="1"/>
  <c r="I52" i="5"/>
  <c r="C14" i="4" s="1"/>
  <c r="L49" i="5"/>
  <c r="J49"/>
  <c r="H49"/>
  <c r="L48"/>
  <c r="J48"/>
  <c r="H48"/>
  <c r="H52" s="1"/>
  <c r="B14" i="4" s="1"/>
  <c r="W45" i="5"/>
  <c r="G13" i="4" s="1"/>
  <c r="N45" i="5"/>
  <c r="F13" i="4" s="1"/>
  <c r="L45" i="5"/>
  <c r="E13" i="4" s="1"/>
  <c r="I45" i="5"/>
  <c r="C13" i="4" s="1"/>
  <c r="L43" i="5"/>
  <c r="J43"/>
  <c r="H43"/>
  <c r="J41"/>
  <c r="H41"/>
  <c r="F12" i="4"/>
  <c r="W38" i="5"/>
  <c r="W79" s="1"/>
  <c r="N38"/>
  <c r="J37"/>
  <c r="H37"/>
  <c r="J35"/>
  <c r="H35"/>
  <c r="J34"/>
  <c r="H34"/>
  <c r="J33"/>
  <c r="H33"/>
  <c r="J32"/>
  <c r="H32"/>
  <c r="J30"/>
  <c r="H30"/>
  <c r="L28"/>
  <c r="L38" s="1"/>
  <c r="J28"/>
  <c r="I28"/>
  <c r="J27"/>
  <c r="H27"/>
  <c r="J26"/>
  <c r="H26"/>
  <c r="J23"/>
  <c r="H23"/>
  <c r="L21"/>
  <c r="J21"/>
  <c r="I21"/>
  <c r="J20"/>
  <c r="H20"/>
  <c r="J19"/>
  <c r="H19"/>
  <c r="J17"/>
  <c r="H17"/>
  <c r="J16"/>
  <c r="H16"/>
  <c r="J14"/>
  <c r="J38" s="1"/>
  <c r="H14"/>
  <c r="H1" i="3"/>
  <c r="F8"/>
  <c r="I8"/>
  <c r="M8"/>
  <c r="F9"/>
  <c r="I9"/>
  <c r="M9"/>
  <c r="F13"/>
  <c r="F14"/>
  <c r="I15"/>
  <c r="M15"/>
  <c r="M21"/>
  <c r="D8" i="5"/>
  <c r="B8" i="4"/>
  <c r="E20" l="1"/>
  <c r="L101" i="5"/>
  <c r="E21" i="4" s="1"/>
  <c r="N101" i="5"/>
  <c r="F21" i="4" s="1"/>
  <c r="F20"/>
  <c r="W103" i="5"/>
  <c r="G24" i="4" s="1"/>
  <c r="G18"/>
  <c r="N103" i="5"/>
  <c r="F24" i="4" s="1"/>
  <c r="F18"/>
  <c r="L79" i="5"/>
  <c r="E12" i="4"/>
  <c r="F16"/>
  <c r="H45" i="5"/>
  <c r="B13" i="4" s="1"/>
  <c r="J77" i="5"/>
  <c r="E77" s="1"/>
  <c r="G20" i="4"/>
  <c r="I38" i="5"/>
  <c r="G12" i="4"/>
  <c r="J45" i="5"/>
  <c r="E45" s="1"/>
  <c r="H58"/>
  <c r="B15" i="4" s="1"/>
  <c r="J58" i="5"/>
  <c r="H38"/>
  <c r="J52"/>
  <c r="D14" i="4" s="1"/>
  <c r="J65" i="5"/>
  <c r="H77"/>
  <c r="B17" i="4" s="1"/>
  <c r="J99" i="5"/>
  <c r="H99"/>
  <c r="B20" i="4" s="1"/>
  <c r="B12"/>
  <c r="H79" i="5"/>
  <c r="E52"/>
  <c r="D16" i="4"/>
  <c r="E65" i="5"/>
  <c r="D20" i="4"/>
  <c r="E99" i="5"/>
  <c r="J101"/>
  <c r="I101"/>
  <c r="C20" i="4"/>
  <c r="J79" i="5"/>
  <c r="E38"/>
  <c r="D12" i="4"/>
  <c r="C12"/>
  <c r="I79" i="5"/>
  <c r="D15" i="4"/>
  <c r="E58" i="5"/>
  <c r="L103" l="1"/>
  <c r="E24" i="4" s="1"/>
  <c r="E18"/>
  <c r="D13"/>
  <c r="D17"/>
  <c r="H101" i="5"/>
  <c r="D12" i="3" s="1"/>
  <c r="C21" i="4"/>
  <c r="E12" i="3"/>
  <c r="D21" i="4"/>
  <c r="E101" i="5"/>
  <c r="E11" i="3"/>
  <c r="I103" i="5"/>
  <c r="C24" i="4" s="1"/>
  <c r="C18"/>
  <c r="J103" i="5"/>
  <c r="D18" i="4"/>
  <c r="E79" i="5"/>
  <c r="D11" i="3"/>
  <c r="B18" i="4"/>
  <c r="F12" i="3" l="1"/>
  <c r="E15"/>
  <c r="B21" i="4"/>
  <c r="H103" i="5"/>
  <c r="B24" i="4" s="1"/>
  <c r="F11" i="3"/>
  <c r="F15" s="1"/>
  <c r="M23" s="1"/>
  <c r="D15"/>
  <c r="D24" i="4"/>
  <c r="E103" i="5"/>
  <c r="L24" i="3" l="1"/>
  <c r="M24" s="1"/>
  <c r="M26" s="1"/>
</calcChain>
</file>

<file path=xl/sharedStrings.xml><?xml version="1.0" encoding="utf-8"?>
<sst xmlns="http://schemas.openxmlformats.org/spreadsheetml/2006/main" count="653" uniqueCount="326">
  <si>
    <t>a</t>
  </si>
  <si>
    <t>b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</si>
  <si>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</si>
  <si>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</si>
  <si>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</si>
  <si>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</si>
  <si>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</si>
  <si>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</si>
  <si>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</si>
  <si>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Miesto:</t>
  </si>
  <si>
    <t>Rozpočet:</t>
  </si>
  <si>
    <t>Rozpočet</t>
  </si>
  <si>
    <t>Krycí list rozpočtu v</t>
  </si>
  <si>
    <t>EUR</t>
  </si>
  <si>
    <t>Spracoval: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</si>
  <si>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</si>
  <si>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</si>
  <si>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</si>
  <si>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</si>
  <si>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</si>
  <si>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</si>
  <si>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</si>
  <si>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</si>
  <si>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 xml:space="preserve"> Odberateľ:</t>
  </si>
  <si>
    <t>IČO:</t>
  </si>
  <si>
    <t>DIČ:</t>
  </si>
  <si>
    <t>VF</t>
  </si>
  <si>
    <t xml:space="preserve"> Dodávateľ:</t>
  </si>
  <si>
    <t xml:space="preserve"> Projektant: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</si>
  <si>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</si>
  <si>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</si>
  <si>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</si>
  <si>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</si>
  <si>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</si>
  <si>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</si>
  <si>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</si>
  <si>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</si>
  <si>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</si>
  <si>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</si>
  <si>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</si>
  <si>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</si>
  <si>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</si>
  <si>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</si>
  <si>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</si>
  <si>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</si>
  <si>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</si>
  <si>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</si>
  <si>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</si>
  <si>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</si>
  <si>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</si>
  <si>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</si>
  <si>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</si>
  <si>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</si>
  <si>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</si>
  <si>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</si>
  <si>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</si>
  <si>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</si>
  <si>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</si>
  <si>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</si>
  <si>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</si>
  <si>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</si>
  <si>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</si>
  <si>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</si>
  <si>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</si>
  <si>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</si>
  <si>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</si>
  <si>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</si>
  <si>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</si>
  <si>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</si>
  <si>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</si>
  <si>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</si>
  <si>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</si>
  <si>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</si>
  <si>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</si>
  <si>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</si>
  <si>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</si>
  <si>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</si>
  <si>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</si>
  <si>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</si>
  <si>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</si>
  <si>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</si>
  <si>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</si>
  <si>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</si>
  <si>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</si>
  <si>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</si>
  <si>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</si>
  <si>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</si>
  <si>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</si>
  <si>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</si>
  <si>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</si>
  <si>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</si>
  <si>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</si>
  <si>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</si>
  <si>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</si>
  <si>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</si>
  <si>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</si>
  <si>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</si>
  <si>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</si>
  <si>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</si>
  <si>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</si>
  <si>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</si>
  <si>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</si>
  <si>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</si>
  <si>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</si>
  <si>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Mesto Banská Štiavnica</t>
  </si>
  <si>
    <t xml:space="preserve">JKSO : </t>
  </si>
  <si>
    <t>Objekt : SO 02 Detské ihrisko</t>
  </si>
  <si>
    <t>Banská Štiavnica</t>
  </si>
  <si>
    <t xml:space="preserve"> Objekt : SO 02 Detské ihrisko</t>
  </si>
  <si>
    <t>JKSO :</t>
  </si>
  <si>
    <t>Mesto Banská Štiavnica</t>
  </si>
  <si>
    <t/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</si>
  <si>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</si>
  <si>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</si>
  <si>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</si>
  <si>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</si>
  <si>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</si>
  <si>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</si>
  <si>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</si>
  <si>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</si>
  <si>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</si>
  <si>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</si>
  <si>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</si>
  <si>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PRÁCE A DODÁVKY HSV</t>
  </si>
  <si>
    <t>1 - ZEMNE PRÁCE</t>
  </si>
  <si>
    <t>001</t>
  </si>
  <si>
    <t xml:space="preserve">12220-1102   </t>
  </si>
  <si>
    <t xml:space="preserve">Odkopávky a prekopávky nezapaž. v horn. tr. 3 nad 100 do 1 000 m3                                                       </t>
  </si>
  <si>
    <t xml:space="preserve">m3      </t>
  </si>
  <si>
    <t xml:space="preserve">                    </t>
  </si>
  <si>
    <t>45.11.21</t>
  </si>
  <si>
    <t xml:space="preserve">0102040002002       </t>
  </si>
  <si>
    <t>254,200*1,05*0,25 =   66.728</t>
  </si>
  <si>
    <t xml:space="preserve">12220-1109   </t>
  </si>
  <si>
    <t xml:space="preserve">Príplatok za lepivosť horniny tr.3                                                                                      </t>
  </si>
  <si>
    <t xml:space="preserve">0102020002009       </t>
  </si>
  <si>
    <t>272</t>
  </si>
  <si>
    <t xml:space="preserve">16220-1101   </t>
  </si>
  <si>
    <t xml:space="preserve">Vodorovné premiestnenie výkopu do 20 m horn. tr. 1-4                                                                    </t>
  </si>
  <si>
    <t>45.11.24</t>
  </si>
  <si>
    <t xml:space="preserve">0106020101001       </t>
  </si>
  <si>
    <t>66,728-7,185*0,15-(254,2*1,05-254,2)*0,3 =   61.837</t>
  </si>
  <si>
    <t xml:space="preserve">16270-1105   </t>
  </si>
  <si>
    <t xml:space="preserve">Vodorovné premiestnenie výkopu do 10000 m horn. tr. 1-4 na skládku                                                      </t>
  </si>
  <si>
    <t xml:space="preserve">010602              </t>
  </si>
  <si>
    <t xml:space="preserve">18040-2111   </t>
  </si>
  <si>
    <t xml:space="preserve">Založenie parkového trávnika výsevom v rovine                                                                           </t>
  </si>
  <si>
    <t xml:space="preserve">m2      </t>
  </si>
  <si>
    <t xml:space="preserve">0108050203001       </t>
  </si>
  <si>
    <t>MAT</t>
  </si>
  <si>
    <t xml:space="preserve">005 7211200  </t>
  </si>
  <si>
    <t xml:space="preserve">Zmes trávna parková rekreačná                                                                                           </t>
  </si>
  <si>
    <t xml:space="preserve">kg      </t>
  </si>
  <si>
    <t>01.11.92</t>
  </si>
  <si>
    <t>19,895*0,03 =   0.597</t>
  </si>
  <si>
    <t>232</t>
  </si>
  <si>
    <t xml:space="preserve">18100-6112   </t>
  </si>
  <si>
    <t xml:space="preserve">Rozprestr. zeminy schop. zúrod. v rovine a v sklone do 1: 5, hr. 0,10-0,15 m                                            </t>
  </si>
  <si>
    <t>45.11.23</t>
  </si>
  <si>
    <t xml:space="preserve">0108050102052       </t>
  </si>
  <si>
    <t>2,6*2,1+2,3*1,5/2 =   7.185</t>
  </si>
  <si>
    <t>254,2*1,05-254,2 =   12.710</t>
  </si>
  <si>
    <t xml:space="preserve">18110-1101   </t>
  </si>
  <si>
    <t xml:space="preserve">Úprava pláne v zárezoch v horn. tr. 1-4 bez zhutnenia                                                                   </t>
  </si>
  <si>
    <t xml:space="preserve">0108020101001       </t>
  </si>
  <si>
    <t xml:space="preserve">18130-1111   </t>
  </si>
  <si>
    <t xml:space="preserve">Rozprestretie ornice, sklon do 1:5 nad 500 m2 hr. do 10 cm                                                              </t>
  </si>
  <si>
    <t xml:space="preserve">0108050101          </t>
  </si>
  <si>
    <t xml:space="preserve">103 715000   </t>
  </si>
  <si>
    <t xml:space="preserve">Substrát záhradnícky B VL                                                                                               </t>
  </si>
  <si>
    <t>10.30.10</t>
  </si>
  <si>
    <t>19,895*0,1 =   1.990</t>
  </si>
  <si>
    <t>231</t>
  </si>
  <si>
    <t xml:space="preserve">18200-1111   </t>
  </si>
  <si>
    <t xml:space="preserve">Plošná úprava terénu, nerovnosti do +-100 mm v rovine                                                                   </t>
  </si>
  <si>
    <t xml:space="preserve">0108020201          </t>
  </si>
  <si>
    <t>254,2*1,05+7,185 =   274.095</t>
  </si>
  <si>
    <t xml:space="preserve">18210-1101   </t>
  </si>
  <si>
    <t xml:space="preserve">Svahovanie v zárezoch v horn. tr. 1-4                                                                                   </t>
  </si>
  <si>
    <t xml:space="preserve">0108040101001       </t>
  </si>
  <si>
    <t xml:space="preserve">18580-3111   </t>
  </si>
  <si>
    <t xml:space="preserve">Ošetrenie trávnika v rovine                                                                                             </t>
  </si>
  <si>
    <t xml:space="preserve">0108080801061       </t>
  </si>
  <si>
    <t xml:space="preserve">18580-3211   </t>
  </si>
  <si>
    <t xml:space="preserve">Uvalcovanie trávnika v rovine                                                                                           </t>
  </si>
  <si>
    <t xml:space="preserve">0108081102845       </t>
  </si>
  <si>
    <t xml:space="preserve">18580-4312   </t>
  </si>
  <si>
    <t xml:space="preserve">Zálievka rastlín vodou, plocha jednotlivo nad 20 m2                                                                     </t>
  </si>
  <si>
    <t xml:space="preserve">0108080801802       </t>
  </si>
  <si>
    <t>19,895*0,05 =   0.995</t>
  </si>
  <si>
    <t xml:space="preserve">18585-1111   </t>
  </si>
  <si>
    <t xml:space="preserve">Dovoz vody pre zálievku rastlín do 6 km                                                                                 </t>
  </si>
  <si>
    <t xml:space="preserve">0108080801101       </t>
  </si>
  <si>
    <t xml:space="preserve">1 - ZEMNE PRÁCE  spolu: </t>
  </si>
  <si>
    <t>2 - ZÁKLADY</t>
  </si>
  <si>
    <t xml:space="preserve">21590-1101   </t>
  </si>
  <si>
    <t xml:space="preserve">Zhutnenie podložia z hor. súdr. do 92%PS a nesúdr. Id do 0,8                                                            </t>
  </si>
  <si>
    <t xml:space="preserve">0108030001001       </t>
  </si>
  <si>
    <t>254,2*1,05 =   266.910</t>
  </si>
  <si>
    <t>002</t>
  </si>
  <si>
    <t xml:space="preserve">27157-1112   </t>
  </si>
  <si>
    <t xml:space="preserve">Vankúš pod základy zo štrkopiesku netriedeného                                                                          </t>
  </si>
  <si>
    <t>45.25.21</t>
  </si>
  <si>
    <t xml:space="preserve">0201020             </t>
  </si>
  <si>
    <t>20,84*0,2 =   4.168</t>
  </si>
  <si>
    <t xml:space="preserve">2 - ZÁKLADY  spolu: </t>
  </si>
  <si>
    <t>3 - ZVISLÉ A KOMPLETNÉ KONŠTRUKCIE</t>
  </si>
  <si>
    <t>015</t>
  </si>
  <si>
    <t xml:space="preserve">38032-6290   </t>
  </si>
  <si>
    <t>Kompl.konštr.lezeckej steny zo ŽB mrazuvzd. tr.C 30/37 XF3 pohľadového vrátane debnenia a lezeckých úchytov na hmoždinku</t>
  </si>
  <si>
    <t>45.21.64</t>
  </si>
  <si>
    <t xml:space="preserve">38036-1006   </t>
  </si>
  <si>
    <t xml:space="preserve">Výstuž kompletných konštrukcií z ocele 10 505                                                                           </t>
  </si>
  <si>
    <t xml:space="preserve">t       </t>
  </si>
  <si>
    <t xml:space="preserve">1119022106041       </t>
  </si>
  <si>
    <t>30,400*35/1000 =   1.064</t>
  </si>
  <si>
    <t>výmera je predbežná</t>
  </si>
  <si>
    <t xml:space="preserve">3 - ZVISLÉ A KOMPLETNÉ KONŠTRUKCIE  spolu: </t>
  </si>
  <si>
    <t>5 - KOMUNIKÁCIE</t>
  </si>
  <si>
    <t>221</t>
  </si>
  <si>
    <t xml:space="preserve">56420-1111   </t>
  </si>
  <si>
    <t xml:space="preserve">Podklad zo štrkopiesku 0-4 mm hr. 30 mm                                                                                 </t>
  </si>
  <si>
    <t>45.23.11</t>
  </si>
  <si>
    <t xml:space="preserve">2201010200101       </t>
  </si>
  <si>
    <t xml:space="preserve">56426-1114   </t>
  </si>
  <si>
    <t xml:space="preserve">Podklad zo štrkopiesku 0-32 mm hr. 235 mm                                                                               </t>
  </si>
  <si>
    <t xml:space="preserve">2201010200          </t>
  </si>
  <si>
    <t xml:space="preserve">58931-2131   </t>
  </si>
  <si>
    <t xml:space="preserve">Kryt vonkajších plôch multifunkčný monolit EPDM farebný vrátane spodnej SBR vrstvy                                      </t>
  </si>
  <si>
    <t>45.23.21</t>
  </si>
  <si>
    <t xml:space="preserve">5 - KOMUNIKÁCIE  spolu: </t>
  </si>
  <si>
    <t>6 - ÚPRAVY POVRCHOV, PODLAHY, VÝPLNE</t>
  </si>
  <si>
    <t>011</t>
  </si>
  <si>
    <t xml:space="preserve">62290-1112   </t>
  </si>
  <si>
    <t xml:space="preserve">Obrúsenie výstupkov betónu po oddebnení vonk. stien                                                                     </t>
  </si>
  <si>
    <t>45.41.10</t>
  </si>
  <si>
    <t xml:space="preserve">130903              </t>
  </si>
  <si>
    <t>014</t>
  </si>
  <si>
    <t xml:space="preserve">62440-1111   </t>
  </si>
  <si>
    <t xml:space="preserve">Oprava poškodených hrán polymercementovou maltou                                                                        </t>
  </si>
  <si>
    <t xml:space="preserve">m       </t>
  </si>
  <si>
    <t xml:space="preserve">1309180400812       </t>
  </si>
  <si>
    <t xml:space="preserve">62447-1316   </t>
  </si>
  <si>
    <t xml:space="preserve">Náter vonk. stien uzatvárací transparentný                                                                              </t>
  </si>
  <si>
    <t xml:space="preserve">130908              </t>
  </si>
  <si>
    <t xml:space="preserve">6 - ÚPRAVY POVRCHOV, PODLAHY, VÝPLNE  spolu: </t>
  </si>
  <si>
    <t>9 - OSTATNÉ KONŠTRUKCIE A PRÁCE</t>
  </si>
  <si>
    <t xml:space="preserve">91776-2111   </t>
  </si>
  <si>
    <t xml:space="preserve">Osad. chodník. obrubníka betón. ležatého s oporou do lôžka z betónu tr. C 12/15                                         </t>
  </si>
  <si>
    <t>45.23.12</t>
  </si>
  <si>
    <t xml:space="preserve">2225098002          </t>
  </si>
  <si>
    <t>67,18+8,93 =   76.110</t>
  </si>
  <si>
    <t xml:space="preserve">592 173210   </t>
  </si>
  <si>
    <t xml:space="preserve">Obrubník parkový 100/20/5 cm - sivá                                                                                     </t>
  </si>
  <si>
    <t xml:space="preserve">kus     </t>
  </si>
  <si>
    <t>26.61.11</t>
  </si>
  <si>
    <t>76,110*1,02 =   77.632</t>
  </si>
  <si>
    <t xml:space="preserve">91810-1111   </t>
  </si>
  <si>
    <t xml:space="preserve">Lôžko pod obrubníky, krajníky, obruby z betónu tr. C12/15                                                               </t>
  </si>
  <si>
    <t xml:space="preserve">2225098001021       </t>
  </si>
  <si>
    <t>76,110*0,3*0,25 =   5.708</t>
  </si>
  <si>
    <t xml:space="preserve">95290-1411   </t>
  </si>
  <si>
    <t xml:space="preserve">Vyčistenie ostatných objektov                                                                                           </t>
  </si>
  <si>
    <t>45.45.13</t>
  </si>
  <si>
    <t xml:space="preserve">1226039000001       </t>
  </si>
  <si>
    <t>013</t>
  </si>
  <si>
    <t xml:space="preserve">97913-1415   </t>
  </si>
  <si>
    <t xml:space="preserve">Poplatok za uloženie vykopanej zeminy                                                                                   </t>
  </si>
  <si>
    <t>45.11.11</t>
  </si>
  <si>
    <t xml:space="preserve">99822-3011   </t>
  </si>
  <si>
    <t xml:space="preserve">Presun hmôt pre pozemné komunikácie, kryt dláždený                                                                      </t>
  </si>
  <si>
    <t xml:space="preserve">2299220400121       </t>
  </si>
  <si>
    <t xml:space="preserve">9 - OSTATNÉ KONŠTRUKCIE A PRÁCE  spolu: </t>
  </si>
  <si>
    <t xml:space="preserve">PRÁCE A DODÁVKY HSV  spolu: </t>
  </si>
  <si>
    <t>PRÁCE A DODÁVKY PSV</t>
  </si>
  <si>
    <t>767 - Konštrukcie doplnk. kovové stavebné</t>
  </si>
  <si>
    <t>767</t>
  </si>
  <si>
    <t xml:space="preserve">76799-51001  </t>
  </si>
  <si>
    <t xml:space="preserve">1.1 Montáž a dodávka závesná hojdačka J440 vrátane vrátane spodnej stavby                                               </t>
  </si>
  <si>
    <t>I</t>
  </si>
  <si>
    <t>45.42.12</t>
  </si>
  <si>
    <t xml:space="preserve">6712080000001       </t>
  </si>
  <si>
    <t xml:space="preserve">76799-51002  </t>
  </si>
  <si>
    <t xml:space="preserve">1.2 Montáž a dodávka hojdačka pre malé deti J470 vrátane spodnej stavby                                                 </t>
  </si>
  <si>
    <t xml:space="preserve">76799-51003  </t>
  </si>
  <si>
    <t xml:space="preserve">1.3 Montáž a dodávka informačný stojan J2884 vrátane spodnej stavby                                                     </t>
  </si>
  <si>
    <t xml:space="preserve">76799-51004  </t>
  </si>
  <si>
    <t xml:space="preserve">2.1 Montáž a dodávka škriatkov domček J3953 vrátane spodnej stavby                                                      </t>
  </si>
  <si>
    <t xml:space="preserve">76799-51005  </t>
  </si>
  <si>
    <t xml:space="preserve">2.2 Montáž a dodávka zvukofón J3410 vrátane spodnej stavby                                                              </t>
  </si>
  <si>
    <t xml:space="preserve">76799-51006  </t>
  </si>
  <si>
    <t xml:space="preserve">3.1 Montáž a dodávka trampolína sa skákanie R34-ETP-010 vrátane spodnej stavby                                          </t>
  </si>
  <si>
    <t xml:space="preserve">76799-51007  </t>
  </si>
  <si>
    <t xml:space="preserve">3.2 Montáž a dodávka solitérna hojdačka KAPOR Modrý J821 vrátane spodnej stavby                                         </t>
  </si>
  <si>
    <t xml:space="preserve">76799-51008  </t>
  </si>
  <si>
    <t xml:space="preserve">3.3 Montáž a dodávka solitérna hojdačka KAPOR Zelený J821 vrátane spodnej stavby                                        </t>
  </si>
  <si>
    <t xml:space="preserve">76799-51009  </t>
  </si>
  <si>
    <t xml:space="preserve">3.4 Montáž a dodávka hojdačka na prevažovanie RAKY J985 vrátane spodnej stavby                                          </t>
  </si>
  <si>
    <t xml:space="preserve">76799-51010  </t>
  </si>
  <si>
    <t xml:space="preserve">3.5 Montáž a dodávka hojdačka na prevažovanie ŽABKY J985 vrátane spodnej stavby                                         </t>
  </si>
  <si>
    <t xml:space="preserve">76799-51011  </t>
  </si>
  <si>
    <t xml:space="preserve">3.6 Montáž a dodávka lezecké úchyty žabky vrátane kotvenia                                                              </t>
  </si>
  <si>
    <t xml:space="preserve">76799-5105   </t>
  </si>
  <si>
    <t xml:space="preserve">Montáž atypických stavebných doplnk. konštrukcií do 100 kg                                                              </t>
  </si>
  <si>
    <t xml:space="preserve">6712080000005       </t>
  </si>
  <si>
    <t xml:space="preserve">553 000010   </t>
  </si>
  <si>
    <t xml:space="preserve">Oceľové konštrukcie - pomocná konštrukcia pre vybudovanie spevnenej plochy                                              </t>
  </si>
  <si>
    <t>28.11.23</t>
  </si>
  <si>
    <t xml:space="preserve">76799-6802   </t>
  </si>
  <si>
    <t xml:space="preserve">Demontáž ostatných doplnkov, do 100 kg                                                                                  </t>
  </si>
  <si>
    <t xml:space="preserve">0502090700175       </t>
  </si>
  <si>
    <t xml:space="preserve">99876-7201   </t>
  </si>
  <si>
    <t xml:space="preserve">Presun hmôt pre kovové stav. doplnk. konštr. v objektoch výšky do 6 m                                                   </t>
  </si>
  <si>
    <t xml:space="preserve">%       </t>
  </si>
  <si>
    <t xml:space="preserve">6799670001603       </t>
  </si>
  <si>
    <t xml:space="preserve">767 - Konštrukcie doplnk. kovové stavebné  spolu: </t>
  </si>
  <si>
    <t xml:space="preserve">PRÁCE A DODÁVKY PSV  spolu: </t>
  </si>
  <si>
    <t>Za rozpočet celkom</t>
  </si>
  <si>
    <t>Danken s.r.o.</t>
  </si>
  <si>
    <t>Projektant: +uniformarchitects s.r.o.</t>
  </si>
  <si>
    <t xml:space="preserve">uniformarchitects s.r.o. </t>
  </si>
  <si>
    <t xml:space="preserve"> Stavba : Park Dreňová </t>
  </si>
  <si>
    <t xml:space="preserve">Dátum: </t>
  </si>
  <si>
    <t xml:space="preserve">Spracoval:                     </t>
  </si>
  <si>
    <t xml:space="preserve">Stavba : Park Dreňová </t>
  </si>
  <si>
    <t xml:space="preserve">Spracoval:                      </t>
  </si>
</sst>
</file>

<file path=xl/styles.xml><?xml version="1.0" encoding="utf-8"?>
<styleSheet xmlns="http://schemas.openxmlformats.org/spreadsheetml/2006/main">
  <numFmts count="7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\ &quot;Sk&quot;"/>
    <numFmt numFmtId="169" formatCode="#,##0\ _S_k"/>
    <numFmt numFmtId="170" formatCode="#,##0&quot; Sk&quot;;[Red]&quot;-&quot;#,##0&quot; Sk&quot;"/>
  </numFmts>
  <fonts count="18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70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4" applyNumberFormat="0" applyFill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</cellStyleXfs>
  <cellXfs count="134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27" applyFont="1" applyAlignment="1">
      <alignment horizontal="left" vertical="center"/>
    </xf>
    <xf numFmtId="0" fontId="1" fillId="0" borderId="17" xfId="27" applyFont="1" applyBorder="1" applyAlignment="1">
      <alignment horizontal="left" vertical="center"/>
    </xf>
    <xf numFmtId="0" fontId="1" fillId="0" borderId="18" xfId="27" applyFont="1" applyBorder="1" applyAlignment="1">
      <alignment horizontal="left" vertical="center"/>
    </xf>
    <xf numFmtId="0" fontId="1" fillId="0" borderId="18" xfId="27" applyFont="1" applyBorder="1" applyAlignment="1">
      <alignment horizontal="right" vertical="center"/>
    </xf>
    <xf numFmtId="0" fontId="1" fillId="0" borderId="19" xfId="27" applyFont="1" applyBorder="1" applyAlignment="1">
      <alignment horizontal="left" vertical="center"/>
    </xf>
    <xf numFmtId="0" fontId="1" fillId="0" borderId="20" xfId="27" applyFont="1" applyBorder="1" applyAlignment="1">
      <alignment horizontal="left" vertical="center"/>
    </xf>
    <xf numFmtId="0" fontId="1" fillId="0" borderId="21" xfId="27" applyFont="1" applyBorder="1" applyAlignment="1">
      <alignment horizontal="left" vertical="center"/>
    </xf>
    <xf numFmtId="0" fontId="1" fillId="0" borderId="21" xfId="27" applyFont="1" applyBorder="1" applyAlignment="1">
      <alignment horizontal="right" vertical="center"/>
    </xf>
    <xf numFmtId="0" fontId="1" fillId="0" borderId="22" xfId="27" applyFont="1" applyBorder="1" applyAlignment="1">
      <alignment horizontal="left" vertical="center"/>
    </xf>
    <xf numFmtId="0" fontId="1" fillId="0" borderId="23" xfId="27" applyFont="1" applyBorder="1" applyAlignment="1">
      <alignment horizontal="left" vertical="center"/>
    </xf>
    <xf numFmtId="0" fontId="1" fillId="0" borderId="24" xfId="27" applyFont="1" applyBorder="1" applyAlignment="1">
      <alignment horizontal="left" vertical="center"/>
    </xf>
    <xf numFmtId="0" fontId="1" fillId="0" borderId="24" xfId="27" applyFont="1" applyBorder="1" applyAlignment="1">
      <alignment horizontal="right" vertical="center"/>
    </xf>
    <xf numFmtId="0" fontId="1" fillId="0" borderId="25" xfId="27" applyFont="1" applyBorder="1" applyAlignment="1">
      <alignment horizontal="left" vertical="center"/>
    </xf>
    <xf numFmtId="0" fontId="1" fillId="0" borderId="26" xfId="27" applyFont="1" applyBorder="1" applyAlignment="1">
      <alignment horizontal="left" vertical="center"/>
    </xf>
    <xf numFmtId="0" fontId="1" fillId="0" borderId="27" xfId="27" applyFont="1" applyBorder="1" applyAlignment="1">
      <alignment horizontal="left" vertical="center"/>
    </xf>
    <xf numFmtId="0" fontId="1" fillId="0" borderId="27" xfId="27" applyFont="1" applyBorder="1" applyAlignment="1">
      <alignment horizontal="center" vertical="center"/>
    </xf>
    <xf numFmtId="0" fontId="1" fillId="0" borderId="28" xfId="27" applyFont="1" applyBorder="1" applyAlignment="1">
      <alignment horizontal="center" vertical="center"/>
    </xf>
    <xf numFmtId="0" fontId="1" fillId="0" borderId="29" xfId="27" applyFont="1" applyBorder="1" applyAlignment="1">
      <alignment horizontal="centerContinuous" vertical="center"/>
    </xf>
    <xf numFmtId="0" fontId="1" fillId="0" borderId="30" xfId="27" applyFont="1" applyBorder="1" applyAlignment="1">
      <alignment horizontal="centerContinuous" vertical="center"/>
    </xf>
    <xf numFmtId="0" fontId="1" fillId="0" borderId="31" xfId="27" applyFont="1" applyBorder="1" applyAlignment="1">
      <alignment horizontal="centerContinuous" vertical="center"/>
    </xf>
    <xf numFmtId="0" fontId="1" fillId="0" borderId="32" xfId="27" applyFont="1" applyBorder="1" applyAlignment="1">
      <alignment horizontal="center" vertical="center"/>
    </xf>
    <xf numFmtId="0" fontId="1" fillId="0" borderId="33" xfId="27" applyFont="1" applyBorder="1" applyAlignment="1">
      <alignment horizontal="left" vertical="center"/>
    </xf>
    <xf numFmtId="0" fontId="1" fillId="0" borderId="34" xfId="27" applyFont="1" applyBorder="1" applyAlignment="1">
      <alignment horizontal="left" vertical="center"/>
    </xf>
    <xf numFmtId="10" fontId="1" fillId="0" borderId="35" xfId="27" applyNumberFormat="1" applyFont="1" applyBorder="1" applyAlignment="1">
      <alignment horizontal="right" vertical="center"/>
    </xf>
    <xf numFmtId="0" fontId="1" fillId="0" borderId="36" xfId="27" applyFont="1" applyBorder="1" applyAlignment="1">
      <alignment horizontal="center" vertical="center"/>
    </xf>
    <xf numFmtId="0" fontId="1" fillId="0" borderId="3" xfId="27" applyFont="1" applyBorder="1" applyAlignment="1">
      <alignment horizontal="left" vertical="center"/>
    </xf>
    <xf numFmtId="0" fontId="1" fillId="0" borderId="37" xfId="27" applyFont="1" applyBorder="1" applyAlignment="1">
      <alignment horizontal="left" vertical="center"/>
    </xf>
    <xf numFmtId="10" fontId="1" fillId="0" borderId="38" xfId="27" applyNumberFormat="1" applyFont="1" applyBorder="1" applyAlignment="1">
      <alignment horizontal="right" vertical="center"/>
    </xf>
    <xf numFmtId="0" fontId="1" fillId="0" borderId="39" xfId="27" applyFont="1" applyBorder="1" applyAlignment="1">
      <alignment horizontal="center" vertical="center"/>
    </xf>
    <xf numFmtId="0" fontId="1" fillId="0" borderId="40" xfId="27" applyFont="1" applyBorder="1" applyAlignment="1">
      <alignment horizontal="left" vertical="center"/>
    </xf>
    <xf numFmtId="0" fontId="1" fillId="0" borderId="41" xfId="27" applyFont="1" applyBorder="1" applyAlignment="1">
      <alignment horizontal="center" vertical="center"/>
    </xf>
    <xf numFmtId="0" fontId="1" fillId="0" borderId="40" xfId="27" applyFont="1" applyBorder="1" applyAlignment="1">
      <alignment horizontal="right" vertical="center"/>
    </xf>
    <xf numFmtId="0" fontId="1" fillId="0" borderId="42" xfId="27" applyFont="1" applyBorder="1" applyAlignment="1">
      <alignment horizontal="left" vertical="center"/>
    </xf>
    <xf numFmtId="0" fontId="1" fillId="0" borderId="41" xfId="27" applyFont="1" applyBorder="1" applyAlignment="1">
      <alignment horizontal="right" vertical="center"/>
    </xf>
    <xf numFmtId="0" fontId="1" fillId="0" borderId="43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Continuous" vertical="center"/>
    </xf>
    <xf numFmtId="0" fontId="1" fillId="0" borderId="44" xfId="27" applyFont="1" applyBorder="1" applyAlignment="1">
      <alignment horizontal="center" vertical="center"/>
    </xf>
    <xf numFmtId="0" fontId="1" fillId="0" borderId="45" xfId="27" applyFont="1" applyBorder="1" applyAlignment="1">
      <alignment horizontal="centerContinuous" vertical="center"/>
    </xf>
    <xf numFmtId="0" fontId="1" fillId="0" borderId="46" xfId="27" applyFont="1" applyBorder="1" applyAlignment="1">
      <alignment horizontal="left" vertical="center"/>
    </xf>
    <xf numFmtId="0" fontId="1" fillId="0" borderId="47" xfId="27" applyFont="1" applyBorder="1" applyAlignment="1">
      <alignment horizontal="left" vertical="center"/>
    </xf>
    <xf numFmtId="0" fontId="1" fillId="0" borderId="48" xfId="27" applyFont="1" applyBorder="1" applyAlignment="1">
      <alignment horizontal="left" vertical="center"/>
    </xf>
    <xf numFmtId="0" fontId="1" fillId="0" borderId="0" xfId="27" applyFont="1" applyBorder="1" applyAlignment="1">
      <alignment horizontal="left" vertical="center"/>
    </xf>
    <xf numFmtId="0" fontId="1" fillId="0" borderId="49" xfId="27" applyFont="1" applyBorder="1" applyAlignment="1">
      <alignment horizontal="left" vertical="center"/>
    </xf>
    <xf numFmtId="0" fontId="1" fillId="0" borderId="38" xfId="27" applyFont="1" applyBorder="1" applyAlignment="1">
      <alignment horizontal="left" vertical="center"/>
    </xf>
    <xf numFmtId="0" fontId="1" fillId="0" borderId="46" xfId="27" applyFont="1" applyBorder="1" applyAlignment="1">
      <alignment horizontal="right" vertical="center"/>
    </xf>
    <xf numFmtId="0" fontId="1" fillId="0" borderId="0" xfId="27" applyFont="1" applyBorder="1" applyAlignment="1">
      <alignment horizontal="right" vertical="center"/>
    </xf>
    <xf numFmtId="0" fontId="1" fillId="0" borderId="50" xfId="27" applyFont="1" applyBorder="1" applyAlignment="1">
      <alignment horizontal="left" vertical="center"/>
    </xf>
    <xf numFmtId="0" fontId="1" fillId="0" borderId="35" xfId="27" applyFont="1" applyBorder="1" applyAlignment="1">
      <alignment horizontal="right" vertical="center"/>
    </xf>
    <xf numFmtId="0" fontId="1" fillId="0" borderId="51" xfId="27" applyFont="1" applyBorder="1" applyAlignment="1">
      <alignment horizontal="left" vertical="center"/>
    </xf>
    <xf numFmtId="0" fontId="1" fillId="0" borderId="52" xfId="27" applyFont="1" applyBorder="1" applyAlignment="1">
      <alignment horizontal="left" vertical="center"/>
    </xf>
    <xf numFmtId="0" fontId="1" fillId="0" borderId="53" xfId="27" applyFont="1" applyBorder="1" applyAlignment="1">
      <alignment horizontal="left" vertical="center"/>
    </xf>
    <xf numFmtId="0" fontId="1" fillId="0" borderId="0" xfId="27" applyFont="1"/>
    <xf numFmtId="0" fontId="1" fillId="0" borderId="0" xfId="27" applyFont="1" applyAlignment="1">
      <alignment horizontal="left" vertical="center"/>
    </xf>
    <xf numFmtId="0" fontId="3" fillId="0" borderId="54" xfId="27" applyFont="1" applyBorder="1" applyAlignment="1">
      <alignment horizontal="center" vertical="center"/>
    </xf>
    <xf numFmtId="167" fontId="1" fillId="0" borderId="30" xfId="27" applyNumberFormat="1" applyFont="1" applyBorder="1" applyAlignment="1">
      <alignment horizontal="centerContinuous" vertical="center"/>
    </xf>
    <xf numFmtId="0" fontId="3" fillId="0" borderId="57" xfId="27" applyFont="1" applyBorder="1" applyAlignment="1">
      <alignment horizontal="center" vertical="center"/>
    </xf>
    <xf numFmtId="0" fontId="1" fillId="0" borderId="58" xfId="27" applyFont="1" applyBorder="1" applyAlignment="1">
      <alignment horizontal="left" vertical="center"/>
    </xf>
    <xf numFmtId="167" fontId="1" fillId="0" borderId="59" xfId="27" applyNumberFormat="1" applyFont="1" applyBorder="1" applyAlignment="1">
      <alignment horizontal="right" vertical="center"/>
    </xf>
    <xf numFmtId="49" fontId="1" fillId="0" borderId="18" xfId="27" applyNumberFormat="1" applyFont="1" applyBorder="1" applyAlignment="1">
      <alignment horizontal="right" vertical="center"/>
    </xf>
    <xf numFmtId="49" fontId="1" fillId="0" borderId="21" xfId="27" applyNumberFormat="1" applyFont="1" applyBorder="1" applyAlignment="1">
      <alignment horizontal="right" vertical="center"/>
    </xf>
    <xf numFmtId="49" fontId="1" fillId="0" borderId="24" xfId="27" applyNumberFormat="1" applyFont="1" applyBorder="1" applyAlignment="1">
      <alignment horizontal="right" vertical="center"/>
    </xf>
    <xf numFmtId="0" fontId="1" fillId="0" borderId="17" xfId="27" applyFont="1" applyBorder="1" applyAlignment="1">
      <alignment horizontal="right" vertical="center"/>
    </xf>
    <xf numFmtId="0" fontId="1" fillId="0" borderId="51" xfId="27" applyFont="1" applyBorder="1" applyAlignment="1">
      <alignment horizontal="right" vertical="center"/>
    </xf>
    <xf numFmtId="0" fontId="1" fillId="0" borderId="52" xfId="27" applyFont="1" applyBorder="1" applyAlignment="1">
      <alignment vertical="center"/>
    </xf>
    <xf numFmtId="0" fontId="1" fillId="0" borderId="52" xfId="27" applyFont="1" applyBorder="1" applyAlignment="1">
      <alignment horizontal="right" vertical="center"/>
    </xf>
    <xf numFmtId="0" fontId="1" fillId="0" borderId="18" xfId="27" applyFont="1" applyBorder="1" applyAlignment="1">
      <alignment vertical="center"/>
    </xf>
    <xf numFmtId="169" fontId="1" fillId="0" borderId="18" xfId="27" applyNumberFormat="1" applyFont="1" applyBorder="1" applyAlignment="1">
      <alignment horizontal="left" vertical="center"/>
    </xf>
    <xf numFmtId="169" fontId="1" fillId="0" borderId="52" xfId="27" applyNumberFormat="1" applyFont="1" applyBorder="1" applyAlignment="1">
      <alignment horizontal="left" vertical="center"/>
    </xf>
    <xf numFmtId="168" fontId="1" fillId="0" borderId="18" xfId="27" applyNumberFormat="1" applyFont="1" applyBorder="1" applyAlignment="1">
      <alignment horizontal="right" vertical="center"/>
    </xf>
    <xf numFmtId="168" fontId="1" fillId="0" borderId="52" xfId="27" applyNumberFormat="1" applyFont="1" applyBorder="1" applyAlignment="1">
      <alignment horizontal="right" vertic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11" xfId="0" applyNumberFormat="1" applyFont="1" applyBorder="1" applyAlignment="1" applyProtection="1">
      <alignment horizontal="center"/>
    </xf>
    <xf numFmtId="0" fontId="3" fillId="0" borderId="0" xfId="27" applyFont="1"/>
    <xf numFmtId="49" fontId="3" fillId="0" borderId="0" xfId="27" applyNumberFormat="1" applyFont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2" xfId="27" applyNumberFormat="1" applyFont="1" applyBorder="1" applyAlignment="1">
      <alignment horizontal="right" vertical="center"/>
    </xf>
    <xf numFmtId="3" fontId="1" fillId="0" borderId="63" xfId="27" applyNumberFormat="1" applyFont="1" applyBorder="1" applyAlignment="1">
      <alignment horizontal="right" vertical="center"/>
    </xf>
    <xf numFmtId="3" fontId="1" fillId="0" borderId="19" xfId="27" applyNumberFormat="1" applyFont="1" applyBorder="1" applyAlignment="1">
      <alignment vertical="center"/>
    </xf>
    <xf numFmtId="3" fontId="1" fillId="0" borderId="53" xfId="27" applyNumberFormat="1" applyFont="1" applyBorder="1" applyAlignment="1">
      <alignment vertical="center"/>
    </xf>
    <xf numFmtId="49" fontId="1" fillId="0" borderId="0" xfId="0" applyNumberFormat="1" applyFont="1" applyAlignment="1" applyProtection="1">
      <alignment horizontal="left"/>
    </xf>
    <xf numFmtId="49" fontId="1" fillId="0" borderId="0" xfId="27" applyNumberFormat="1" applyFont="1"/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" fontId="1" fillId="0" borderId="33" xfId="27" applyNumberFormat="1" applyFont="1" applyBorder="1" applyAlignment="1">
      <alignment horizontal="right" vertical="center"/>
    </xf>
    <xf numFmtId="4" fontId="1" fillId="0" borderId="60" xfId="27" applyNumberFormat="1" applyFont="1" applyBorder="1" applyAlignment="1">
      <alignment horizontal="right" vertical="center"/>
    </xf>
    <xf numFmtId="4" fontId="1" fillId="0" borderId="3" xfId="27" applyNumberFormat="1" applyFont="1" applyBorder="1" applyAlignment="1">
      <alignment horizontal="right" vertical="center"/>
    </xf>
    <xf numFmtId="4" fontId="1" fillId="0" borderId="55" xfId="27" applyNumberFormat="1" applyFont="1" applyBorder="1" applyAlignment="1">
      <alignment horizontal="right" vertical="center"/>
    </xf>
    <xf numFmtId="4" fontId="1" fillId="0" borderId="61" xfId="27" applyNumberFormat="1" applyFont="1" applyBorder="1" applyAlignment="1">
      <alignment horizontal="right" vertical="center"/>
    </xf>
    <xf numFmtId="4" fontId="1" fillId="0" borderId="40" xfId="27" applyNumberFormat="1" applyFont="1" applyBorder="1" applyAlignment="1">
      <alignment horizontal="right" vertical="center"/>
    </xf>
    <xf numFmtId="4" fontId="1" fillId="0" borderId="42" xfId="27" applyNumberFormat="1" applyFont="1" applyBorder="1" applyAlignment="1">
      <alignment horizontal="right" vertical="center"/>
    </xf>
    <xf numFmtId="4" fontId="1" fillId="0" borderId="56" xfId="27" applyNumberFormat="1" applyFont="1" applyBorder="1" applyAlignment="1">
      <alignment horizontal="right" vertical="center"/>
    </xf>
    <xf numFmtId="4" fontId="1" fillId="0" borderId="38" xfId="27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6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</cellXfs>
  <cellStyles count="5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/>
    <cellStyle name="data" xfId="25"/>
    <cellStyle name="Název" xfId="26"/>
    <cellStyle name="normálne" xfId="0" builtinId="0"/>
    <cellStyle name="normálne_KLs" xfId="27"/>
    <cellStyle name="Spolu" xfId="33" builtinId="25" hidden="1"/>
    <cellStyle name="TEXT" xfId="28"/>
    <cellStyle name="Text upozornění" xfId="29"/>
    <cellStyle name="Text upozornenia" xfId="32" builtinId="11" hidden="1"/>
    <cellStyle name="TEXT1" xfId="30"/>
    <cellStyle name="Titul" xfId="31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29"/>
  <sheetViews>
    <sheetView showGridLines="0" showZeros="0" workbookViewId="0">
      <selection activeCell="L4" sqref="L4"/>
    </sheetView>
  </sheetViews>
  <sheetFormatPr defaultRowHeight="12.75"/>
  <cols>
    <col min="1" max="1" width="0.7109375" style="75" customWidth="1"/>
    <col min="2" max="2" width="3.7109375" style="75" customWidth="1"/>
    <col min="3" max="3" width="6.85546875" style="75" customWidth="1"/>
    <col min="4" max="6" width="14" style="75" customWidth="1"/>
    <col min="7" max="7" width="3.85546875" style="75" customWidth="1"/>
    <col min="8" max="8" width="22.7109375" style="75" customWidth="1"/>
    <col min="9" max="9" width="14" style="75" customWidth="1"/>
    <col min="10" max="10" width="4.28515625" style="75" customWidth="1"/>
    <col min="11" max="11" width="19.7109375" style="75" customWidth="1"/>
    <col min="12" max="12" width="9.7109375" style="75" customWidth="1"/>
    <col min="13" max="13" width="14" style="75" customWidth="1"/>
    <col min="14" max="14" width="0.7109375" style="75" customWidth="1"/>
    <col min="15" max="15" width="1.42578125" style="75" customWidth="1"/>
    <col min="16" max="23" width="9.140625" style="75"/>
    <col min="24" max="25" width="5.7109375" style="75" customWidth="1"/>
    <col min="26" max="26" width="6.5703125" style="75" customWidth="1"/>
    <col min="27" max="27" width="21.42578125" style="75" customWidth="1"/>
    <col min="28" max="28" width="4.28515625" style="75" customWidth="1"/>
    <col min="29" max="29" width="8.28515625" style="75" customWidth="1"/>
    <col min="30" max="30" width="8.7109375" style="75" customWidth="1"/>
    <col min="31" max="16384" width="9.140625" style="75"/>
  </cols>
  <sheetData>
    <row r="1" spans="2:30" ht="28.5" customHeight="1" thickBot="1">
      <c r="B1" s="1" t="s">
        <v>318</v>
      </c>
      <c r="C1" s="76"/>
      <c r="D1" s="76"/>
      <c r="E1" s="76"/>
      <c r="F1" s="76"/>
      <c r="G1" s="76"/>
      <c r="H1" s="24" t="str">
        <f>CONCATENATE(AA2," ",AB2," ",AC2," ",AD2)</f>
        <v xml:space="preserve">Krycí list rozpočtu v EUR  </v>
      </c>
      <c r="I1" s="76"/>
      <c r="J1" s="76"/>
      <c r="K1" s="76"/>
      <c r="L1" s="76"/>
      <c r="M1" s="76"/>
      <c r="Z1" s="75" t="s">
        <v>4</v>
      </c>
      <c r="AA1" s="75" t="s">
        <v>5</v>
      </c>
      <c r="AB1" s="75" t="s">
        <v>6</v>
      </c>
      <c r="AC1" s="75" t="s">
        <v>7</v>
      </c>
      <c r="AD1" s="75" t="s">
        <v>8</v>
      </c>
    </row>
    <row r="2" spans="2:30" ht="18" customHeight="1" thickTop="1">
      <c r="B2" s="25" t="s">
        <v>321</v>
      </c>
      <c r="C2" s="26"/>
      <c r="D2" s="26"/>
      <c r="E2" s="26"/>
      <c r="F2" s="26"/>
      <c r="G2" s="27" t="s">
        <v>9</v>
      </c>
      <c r="H2" s="26" t="s">
        <v>107</v>
      </c>
      <c r="I2" s="26"/>
      <c r="J2" s="27" t="s">
        <v>10</v>
      </c>
      <c r="K2" s="26"/>
      <c r="L2" s="26"/>
      <c r="M2" s="28"/>
      <c r="Z2" s="75" t="s">
        <v>11</v>
      </c>
      <c r="AA2" s="100" t="s">
        <v>12</v>
      </c>
      <c r="AB2" s="100" t="s">
        <v>13</v>
      </c>
      <c r="AC2" s="100"/>
      <c r="AD2" s="101"/>
    </row>
    <row r="3" spans="2:30" ht="18" customHeight="1">
      <c r="B3" s="29" t="s">
        <v>108</v>
      </c>
      <c r="C3" s="30"/>
      <c r="D3" s="30"/>
      <c r="E3" s="30"/>
      <c r="F3" s="30"/>
      <c r="G3" s="31" t="s">
        <v>109</v>
      </c>
      <c r="H3" s="30"/>
      <c r="I3" s="30"/>
      <c r="J3" s="31" t="s">
        <v>14</v>
      </c>
      <c r="K3" s="30"/>
      <c r="L3" s="30"/>
      <c r="M3" s="32"/>
      <c r="Z3" s="75" t="s">
        <v>15</v>
      </c>
      <c r="AA3" s="100" t="s">
        <v>16</v>
      </c>
      <c r="AB3" s="100" t="s">
        <v>13</v>
      </c>
      <c r="AC3" s="100" t="s">
        <v>17</v>
      </c>
      <c r="AD3" s="101" t="s">
        <v>18</v>
      </c>
    </row>
    <row r="4" spans="2:30" ht="18" customHeight="1" thickBot="1">
      <c r="B4" s="33" t="s">
        <v>2</v>
      </c>
      <c r="C4" s="34"/>
      <c r="D4" s="34"/>
      <c r="E4" s="34"/>
      <c r="F4" s="34"/>
      <c r="G4" s="35"/>
      <c r="H4" s="34"/>
      <c r="I4" s="34"/>
      <c r="J4" s="35" t="s">
        <v>19</v>
      </c>
      <c r="K4" s="34"/>
      <c r="L4" s="34" t="s">
        <v>20</v>
      </c>
      <c r="M4" s="36"/>
      <c r="Z4" s="75" t="s">
        <v>21</v>
      </c>
      <c r="AA4" s="100" t="s">
        <v>22</v>
      </c>
      <c r="AB4" s="100" t="s">
        <v>13</v>
      </c>
      <c r="AC4" s="100"/>
      <c r="AD4" s="101"/>
    </row>
    <row r="5" spans="2:30" ht="18" customHeight="1" thickTop="1">
      <c r="B5" s="25" t="s">
        <v>23</v>
      </c>
      <c r="C5" s="26"/>
      <c r="D5" s="26" t="s">
        <v>110</v>
      </c>
      <c r="E5" s="26"/>
      <c r="F5" s="26"/>
      <c r="G5" s="82" t="s">
        <v>111</v>
      </c>
      <c r="H5" s="26"/>
      <c r="I5" s="26"/>
      <c r="J5" s="26" t="s">
        <v>24</v>
      </c>
      <c r="K5" s="26"/>
      <c r="L5" s="26" t="s">
        <v>25</v>
      </c>
      <c r="M5" s="28"/>
      <c r="Z5" s="75" t="s">
        <v>26</v>
      </c>
      <c r="AA5" s="100" t="s">
        <v>16</v>
      </c>
      <c r="AB5" s="100" t="s">
        <v>13</v>
      </c>
      <c r="AC5" s="100" t="s">
        <v>17</v>
      </c>
      <c r="AD5" s="101" t="s">
        <v>18</v>
      </c>
    </row>
    <row r="6" spans="2:30" ht="18" customHeight="1">
      <c r="B6" s="29" t="s">
        <v>27</v>
      </c>
      <c r="C6" s="30"/>
      <c r="D6" s="30"/>
      <c r="E6" s="30"/>
      <c r="F6" s="30"/>
      <c r="G6" s="83" t="s">
        <v>111</v>
      </c>
      <c r="H6" s="30"/>
      <c r="I6" s="30"/>
      <c r="J6" s="30" t="s">
        <v>24</v>
      </c>
      <c r="K6" s="30"/>
      <c r="L6" s="30" t="s">
        <v>25</v>
      </c>
      <c r="M6" s="32"/>
    </row>
    <row r="7" spans="2:30" ht="18" customHeight="1" thickBot="1">
      <c r="B7" s="33" t="s">
        <v>28</v>
      </c>
      <c r="C7" s="34"/>
      <c r="D7" s="34" t="s">
        <v>320</v>
      </c>
      <c r="E7" s="34"/>
      <c r="F7" s="34"/>
      <c r="G7" s="84" t="s">
        <v>111</v>
      </c>
      <c r="H7" s="34"/>
      <c r="I7" s="34"/>
      <c r="J7" s="34" t="s">
        <v>24</v>
      </c>
      <c r="K7" s="34"/>
      <c r="L7" s="34" t="s">
        <v>25</v>
      </c>
      <c r="M7" s="36"/>
    </row>
    <row r="8" spans="2:30" ht="18" customHeight="1" thickTop="1">
      <c r="B8" s="85"/>
      <c r="C8" s="89"/>
      <c r="D8" s="90"/>
      <c r="E8" s="92"/>
      <c r="F8" s="104">
        <f>IF(B8&lt;&gt;0,ROUND($M$26/B8,0),0)</f>
        <v>0</v>
      </c>
      <c r="G8" s="82"/>
      <c r="H8" s="89"/>
      <c r="I8" s="104">
        <f>IF(G8&lt;&gt;0,ROUND($M$26/G8,0),0)</f>
        <v>0</v>
      </c>
      <c r="J8" s="27"/>
      <c r="K8" s="89"/>
      <c r="L8" s="92"/>
      <c r="M8" s="106">
        <f>IF(J8&lt;&gt;0,ROUND($M$26/J8,0),0)</f>
        <v>0</v>
      </c>
    </row>
    <row r="9" spans="2:30" ht="18" customHeight="1" thickBot="1">
      <c r="B9" s="86"/>
      <c r="C9" s="87"/>
      <c r="D9" s="91"/>
      <c r="E9" s="93"/>
      <c r="F9" s="105">
        <f>IF(B9&lt;&gt;0,ROUND($M$26/B9,0),0)</f>
        <v>0</v>
      </c>
      <c r="G9" s="88"/>
      <c r="H9" s="87"/>
      <c r="I9" s="105">
        <f>IF(G9&lt;&gt;0,ROUND($M$26/G9,0),0)</f>
        <v>0</v>
      </c>
      <c r="J9" s="88"/>
      <c r="K9" s="87"/>
      <c r="L9" s="93"/>
      <c r="M9" s="107">
        <f>IF(J9&lt;&gt;0,ROUND($M$26/J9,0),0)</f>
        <v>0</v>
      </c>
    </row>
    <row r="10" spans="2:30" ht="18" customHeight="1" thickTop="1">
      <c r="B10" s="77" t="s">
        <v>29</v>
      </c>
      <c r="C10" s="38" t="s">
        <v>30</v>
      </c>
      <c r="D10" s="39" t="s">
        <v>31</v>
      </c>
      <c r="E10" s="39" t="s">
        <v>32</v>
      </c>
      <c r="F10" s="40" t="s">
        <v>33</v>
      </c>
      <c r="G10" s="77" t="s">
        <v>34</v>
      </c>
      <c r="H10" s="41" t="s">
        <v>35</v>
      </c>
      <c r="I10" s="42"/>
      <c r="J10" s="77" t="s">
        <v>36</v>
      </c>
      <c r="K10" s="41" t="s">
        <v>37</v>
      </c>
      <c r="L10" s="43"/>
      <c r="M10" s="42"/>
    </row>
    <row r="11" spans="2:30" ht="18" customHeight="1">
      <c r="B11" s="44">
        <v>1</v>
      </c>
      <c r="C11" s="45" t="s">
        <v>38</v>
      </c>
      <c r="D11" s="119">
        <f>Prehlad!H79</f>
        <v>0</v>
      </c>
      <c r="E11" s="119">
        <f>Prehlad!I79</f>
        <v>0</v>
      </c>
      <c r="F11" s="120">
        <f>D11+E11</f>
        <v>0</v>
      </c>
      <c r="G11" s="44">
        <v>6</v>
      </c>
      <c r="H11" s="45" t="s">
        <v>112</v>
      </c>
      <c r="I11" s="120">
        <v>0</v>
      </c>
      <c r="J11" s="44">
        <v>11</v>
      </c>
      <c r="K11" s="46" t="s">
        <v>115</v>
      </c>
      <c r="L11" s="47">
        <v>0</v>
      </c>
      <c r="M11" s="120">
        <v>0</v>
      </c>
    </row>
    <row r="12" spans="2:30" ht="18" customHeight="1">
      <c r="B12" s="48">
        <v>2</v>
      </c>
      <c r="C12" s="49" t="s">
        <v>39</v>
      </c>
      <c r="D12" s="121">
        <f>Prehlad!H101</f>
        <v>0</v>
      </c>
      <c r="E12" s="121">
        <f>Prehlad!I101</f>
        <v>0</v>
      </c>
      <c r="F12" s="120">
        <f>D12+E12</f>
        <v>0</v>
      </c>
      <c r="G12" s="48">
        <v>7</v>
      </c>
      <c r="H12" s="49" t="s">
        <v>113</v>
      </c>
      <c r="I12" s="122">
        <v>0</v>
      </c>
      <c r="J12" s="48">
        <v>12</v>
      </c>
      <c r="K12" s="50" t="s">
        <v>116</v>
      </c>
      <c r="L12" s="51">
        <v>0</v>
      </c>
      <c r="M12" s="122">
        <v>0</v>
      </c>
    </row>
    <row r="13" spans="2:30" ht="18" customHeight="1">
      <c r="B13" s="48">
        <v>3</v>
      </c>
      <c r="C13" s="49" t="s">
        <v>40</v>
      </c>
      <c r="D13" s="121"/>
      <c r="E13" s="121"/>
      <c r="F13" s="120">
        <f>D13+E13</f>
        <v>0</v>
      </c>
      <c r="G13" s="48">
        <v>8</v>
      </c>
      <c r="H13" s="49" t="s">
        <v>114</v>
      </c>
      <c r="I13" s="122">
        <v>0</v>
      </c>
      <c r="J13" s="48">
        <v>13</v>
      </c>
      <c r="K13" s="50" t="s">
        <v>117</v>
      </c>
      <c r="L13" s="51">
        <v>0</v>
      </c>
      <c r="M13" s="122">
        <v>0</v>
      </c>
    </row>
    <row r="14" spans="2:30" ht="18" customHeight="1" thickBot="1">
      <c r="B14" s="48">
        <v>4</v>
      </c>
      <c r="C14" s="49" t="s">
        <v>41</v>
      </c>
      <c r="D14" s="121"/>
      <c r="E14" s="121"/>
      <c r="F14" s="123">
        <f>D14+E14</f>
        <v>0</v>
      </c>
      <c r="G14" s="48">
        <v>9</v>
      </c>
      <c r="H14" s="49" t="s">
        <v>2</v>
      </c>
      <c r="I14" s="122">
        <v>0</v>
      </c>
      <c r="J14" s="48">
        <v>14</v>
      </c>
      <c r="K14" s="50" t="s">
        <v>2</v>
      </c>
      <c r="L14" s="51">
        <v>0</v>
      </c>
      <c r="M14" s="122">
        <v>0</v>
      </c>
    </row>
    <row r="15" spans="2:30" ht="18" customHeight="1" thickBot="1">
      <c r="B15" s="52">
        <v>5</v>
      </c>
      <c r="C15" s="53" t="s">
        <v>42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54">
        <v>10</v>
      </c>
      <c r="H15" s="55" t="s">
        <v>43</v>
      </c>
      <c r="I15" s="126">
        <f>SUM(I11:I14)</f>
        <v>0</v>
      </c>
      <c r="J15" s="52">
        <v>15</v>
      </c>
      <c r="K15" s="56"/>
      <c r="L15" s="57" t="s">
        <v>44</v>
      </c>
      <c r="M15" s="126">
        <f>SUM(M11:M14)</f>
        <v>0</v>
      </c>
    </row>
    <row r="16" spans="2:30" ht="18" customHeight="1" thickTop="1">
      <c r="B16" s="58" t="s">
        <v>45</v>
      </c>
      <c r="C16" s="59"/>
      <c r="D16" s="59"/>
      <c r="E16" s="59"/>
      <c r="F16" s="60"/>
      <c r="G16" s="58" t="s">
        <v>46</v>
      </c>
      <c r="H16" s="59"/>
      <c r="I16" s="61"/>
      <c r="J16" s="77" t="s">
        <v>47</v>
      </c>
      <c r="K16" s="41" t="s">
        <v>48</v>
      </c>
      <c r="L16" s="43"/>
      <c r="M16" s="78"/>
    </row>
    <row r="17" spans="2:13" ht="18" customHeight="1">
      <c r="B17" s="62"/>
      <c r="C17" s="63" t="s">
        <v>49</v>
      </c>
      <c r="D17" s="63"/>
      <c r="E17" s="63" t="s">
        <v>50</v>
      </c>
      <c r="F17" s="64"/>
      <c r="G17" s="62"/>
      <c r="H17" s="65"/>
      <c r="I17" s="66"/>
      <c r="J17" s="48">
        <v>16</v>
      </c>
      <c r="K17" s="50" t="s">
        <v>51</v>
      </c>
      <c r="L17" s="67"/>
      <c r="M17" s="122">
        <v>0</v>
      </c>
    </row>
    <row r="18" spans="2:13" ht="18" customHeight="1">
      <c r="B18" s="68"/>
      <c r="C18" s="65" t="s">
        <v>52</v>
      </c>
      <c r="D18" s="65"/>
      <c r="E18" s="65"/>
      <c r="F18" s="69"/>
      <c r="G18" s="68"/>
      <c r="H18" s="65" t="s">
        <v>49</v>
      </c>
      <c r="I18" s="66"/>
      <c r="J18" s="48">
        <v>17</v>
      </c>
      <c r="K18" s="50" t="s">
        <v>118</v>
      </c>
      <c r="L18" s="67"/>
      <c r="M18" s="122">
        <v>0</v>
      </c>
    </row>
    <row r="19" spans="2:13" ht="18" customHeight="1">
      <c r="B19" s="68"/>
      <c r="C19" s="65"/>
      <c r="D19" s="65"/>
      <c r="E19" s="65"/>
      <c r="F19" s="69"/>
      <c r="G19" s="68"/>
      <c r="H19" s="70"/>
      <c r="I19" s="66"/>
      <c r="J19" s="48">
        <v>18</v>
      </c>
      <c r="K19" s="50" t="s">
        <v>119</v>
      </c>
      <c r="L19" s="67"/>
      <c r="M19" s="122">
        <v>0</v>
      </c>
    </row>
    <row r="20" spans="2:13" ht="18" customHeight="1" thickBot="1">
      <c r="B20" s="68"/>
      <c r="C20" s="65"/>
      <c r="D20" s="65"/>
      <c r="E20" s="65"/>
      <c r="F20" s="69"/>
      <c r="G20" s="68"/>
      <c r="H20" s="63" t="s">
        <v>50</v>
      </c>
      <c r="I20" s="66"/>
      <c r="J20" s="48">
        <v>19</v>
      </c>
      <c r="K20" s="50" t="s">
        <v>2</v>
      </c>
      <c r="L20" s="67"/>
      <c r="M20" s="122">
        <v>0</v>
      </c>
    </row>
    <row r="21" spans="2:13" ht="18" customHeight="1" thickBot="1">
      <c r="B21" s="62"/>
      <c r="C21" s="65"/>
      <c r="D21" s="65"/>
      <c r="E21" s="65"/>
      <c r="F21" s="65"/>
      <c r="G21" s="62"/>
      <c r="H21" s="65" t="s">
        <v>52</v>
      </c>
      <c r="I21" s="66"/>
      <c r="J21" s="52">
        <v>20</v>
      </c>
      <c r="K21" s="56"/>
      <c r="L21" s="57" t="s">
        <v>53</v>
      </c>
      <c r="M21" s="126">
        <f>SUM(M17:M20)</f>
        <v>0</v>
      </c>
    </row>
    <row r="22" spans="2:13" ht="18" customHeight="1" thickTop="1">
      <c r="B22" s="58" t="s">
        <v>54</v>
      </c>
      <c r="C22" s="59"/>
      <c r="D22" s="59"/>
      <c r="E22" s="59"/>
      <c r="F22" s="60"/>
      <c r="G22" s="62"/>
      <c r="H22" s="65"/>
      <c r="I22" s="66"/>
      <c r="J22" s="77" t="s">
        <v>55</v>
      </c>
      <c r="K22" s="41" t="s">
        <v>56</v>
      </c>
      <c r="L22" s="43"/>
      <c r="M22" s="78"/>
    </row>
    <row r="23" spans="2:13" ht="18" customHeight="1">
      <c r="B23" s="62"/>
      <c r="C23" s="63" t="s">
        <v>49</v>
      </c>
      <c r="D23" s="63"/>
      <c r="E23" s="63" t="s">
        <v>50</v>
      </c>
      <c r="F23" s="64"/>
      <c r="G23" s="62"/>
      <c r="H23" s="65"/>
      <c r="I23" s="66"/>
      <c r="J23" s="44">
        <v>21</v>
      </c>
      <c r="K23" s="46"/>
      <c r="L23" s="71" t="s">
        <v>57</v>
      </c>
      <c r="M23" s="120">
        <f>ROUND(F15,2)+I15+M15+M21</f>
        <v>0</v>
      </c>
    </row>
    <row r="24" spans="2:13" ht="18" customHeight="1">
      <c r="B24" s="68"/>
      <c r="C24" s="65" t="s">
        <v>52</v>
      </c>
      <c r="D24" s="65"/>
      <c r="E24" s="65"/>
      <c r="F24" s="69"/>
      <c r="G24" s="62"/>
      <c r="H24" s="65"/>
      <c r="I24" s="66"/>
      <c r="J24" s="48">
        <v>22</v>
      </c>
      <c r="K24" s="50" t="s">
        <v>120</v>
      </c>
      <c r="L24" s="127">
        <f>M23-L25</f>
        <v>0</v>
      </c>
      <c r="M24" s="122">
        <f>ROUND((L24*20)/100,2)</f>
        <v>0</v>
      </c>
    </row>
    <row r="25" spans="2:13" ht="18" customHeight="1" thickBot="1">
      <c r="B25" s="68"/>
      <c r="C25" s="65"/>
      <c r="D25" s="65"/>
      <c r="E25" s="65"/>
      <c r="F25" s="69"/>
      <c r="G25" s="62"/>
      <c r="H25" s="65"/>
      <c r="I25" s="66"/>
      <c r="J25" s="48">
        <v>23</v>
      </c>
      <c r="K25" s="50" t="s">
        <v>121</v>
      </c>
      <c r="L25" s="127">
        <f>SUMIF(Prehlad!O11:O9999,0,Prehlad!J11:J9999)</f>
        <v>0</v>
      </c>
      <c r="M25" s="122">
        <f>ROUND((L25*0)/100,1)</f>
        <v>0</v>
      </c>
    </row>
    <row r="26" spans="2:13" ht="18" customHeight="1" thickBot="1">
      <c r="B26" s="68"/>
      <c r="C26" s="65"/>
      <c r="D26" s="65"/>
      <c r="E26" s="65"/>
      <c r="F26" s="69"/>
      <c r="G26" s="62"/>
      <c r="H26" s="65"/>
      <c r="I26" s="66"/>
      <c r="J26" s="52">
        <v>24</v>
      </c>
      <c r="K26" s="56"/>
      <c r="L26" s="57" t="s">
        <v>58</v>
      </c>
      <c r="M26" s="126">
        <f>M23+M24+M25</f>
        <v>0</v>
      </c>
    </row>
    <row r="27" spans="2:13" ht="17.100000000000001" customHeight="1" thickTop="1" thickBot="1">
      <c r="B27" s="72"/>
      <c r="C27" s="73"/>
      <c r="D27" s="73"/>
      <c r="E27" s="73"/>
      <c r="F27" s="73"/>
      <c r="G27" s="72"/>
      <c r="H27" s="73"/>
      <c r="I27" s="74"/>
      <c r="J27" s="79" t="s">
        <v>59</v>
      </c>
      <c r="K27" s="80" t="s">
        <v>122</v>
      </c>
      <c r="L27" s="37"/>
      <c r="M27" s="81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4"/>
  <sheetViews>
    <sheetView showGridLines="0" workbookViewId="0">
      <pane ySplit="10" topLeftCell="A11" activePane="bottomLeft" state="frozen"/>
      <selection pane="bottomLeft" activeCell="A5" sqref="A5"/>
    </sheetView>
  </sheetViews>
  <sheetFormatPr defaultRowHeight="12.75"/>
  <cols>
    <col min="1" max="1" width="45.85546875" style="1" customWidth="1"/>
    <col min="2" max="2" width="14.28515625" style="6" customWidth="1"/>
    <col min="3" max="3" width="13.5703125" style="6" customWidth="1"/>
    <col min="4" max="4" width="11.5703125" style="6" customWidth="1"/>
    <col min="5" max="5" width="12.140625" style="7" customWidth="1"/>
    <col min="6" max="6" width="10.1406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3" t="s">
        <v>104</v>
      </c>
      <c r="C1" s="1"/>
      <c r="E1" s="23" t="s">
        <v>323</v>
      </c>
      <c r="F1" s="1"/>
      <c r="G1" s="1"/>
      <c r="Z1" s="75" t="s">
        <v>4</v>
      </c>
      <c r="AA1" s="75" t="s">
        <v>5</v>
      </c>
      <c r="AB1" s="75" t="s">
        <v>6</v>
      </c>
      <c r="AC1" s="75" t="s">
        <v>7</v>
      </c>
      <c r="AD1" s="75" t="s">
        <v>8</v>
      </c>
    </row>
    <row r="2" spans="1:30">
      <c r="A2" s="23" t="s">
        <v>319</v>
      </c>
      <c r="C2" s="1"/>
      <c r="E2" s="23" t="s">
        <v>105</v>
      </c>
      <c r="F2" s="1"/>
      <c r="G2" s="1"/>
      <c r="Z2" s="75" t="s">
        <v>11</v>
      </c>
      <c r="AA2" s="100" t="s">
        <v>60</v>
      </c>
      <c r="AB2" s="100" t="s">
        <v>13</v>
      </c>
      <c r="AC2" s="100"/>
      <c r="AD2" s="101"/>
    </row>
    <row r="3" spans="1:30">
      <c r="A3" s="23" t="s">
        <v>61</v>
      </c>
      <c r="C3" s="1"/>
      <c r="E3" s="23" t="s">
        <v>322</v>
      </c>
      <c r="F3" s="1"/>
      <c r="G3" s="1"/>
      <c r="Z3" s="75" t="s">
        <v>15</v>
      </c>
      <c r="AA3" s="100" t="s">
        <v>62</v>
      </c>
      <c r="AB3" s="100" t="s">
        <v>13</v>
      </c>
      <c r="AC3" s="100" t="s">
        <v>17</v>
      </c>
      <c r="AD3" s="101" t="s">
        <v>18</v>
      </c>
    </row>
    <row r="4" spans="1:30">
      <c r="B4" s="1"/>
      <c r="C4" s="1"/>
      <c r="D4" s="1"/>
      <c r="E4" s="1"/>
      <c r="F4" s="1"/>
      <c r="G4" s="1"/>
      <c r="Z4" s="75" t="s">
        <v>21</v>
      </c>
      <c r="AA4" s="100" t="s">
        <v>63</v>
      </c>
      <c r="AB4" s="100" t="s">
        <v>13</v>
      </c>
      <c r="AC4" s="100"/>
      <c r="AD4" s="101"/>
    </row>
    <row r="5" spans="1:30">
      <c r="A5" s="23" t="s">
        <v>324</v>
      </c>
      <c r="B5" s="1"/>
      <c r="C5" s="1"/>
      <c r="D5" s="1"/>
      <c r="E5" s="1"/>
      <c r="F5" s="1"/>
      <c r="G5" s="1"/>
      <c r="Z5" s="75" t="s">
        <v>26</v>
      </c>
      <c r="AA5" s="100" t="s">
        <v>62</v>
      </c>
      <c r="AB5" s="100" t="s">
        <v>13</v>
      </c>
      <c r="AC5" s="100" t="s">
        <v>17</v>
      </c>
      <c r="AD5" s="101" t="s">
        <v>18</v>
      </c>
    </row>
    <row r="6" spans="1:30">
      <c r="A6" s="23" t="s">
        <v>106</v>
      </c>
      <c r="B6" s="1"/>
      <c r="C6" s="1"/>
      <c r="D6" s="1"/>
      <c r="E6" s="1"/>
      <c r="F6" s="1"/>
      <c r="G6" s="1"/>
    </row>
    <row r="7" spans="1:30">
      <c r="A7" s="23"/>
      <c r="B7" s="1"/>
      <c r="C7" s="1"/>
      <c r="D7" s="1"/>
      <c r="E7" s="1"/>
      <c r="F7" s="1"/>
      <c r="G7" s="1"/>
    </row>
    <row r="8" spans="1:30" ht="14.25" thickBot="1">
      <c r="A8" s="1" t="s">
        <v>318</v>
      </c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64</v>
      </c>
      <c r="B9" s="10" t="s">
        <v>65</v>
      </c>
      <c r="C9" s="10" t="s">
        <v>66</v>
      </c>
      <c r="D9" s="10" t="s">
        <v>67</v>
      </c>
      <c r="E9" s="20" t="s">
        <v>68</v>
      </c>
      <c r="F9" s="21" t="s">
        <v>69</v>
      </c>
      <c r="G9" s="1"/>
    </row>
    <row r="10" spans="1:30" ht="13.5" thickBot="1">
      <c r="A10" s="15"/>
      <c r="B10" s="16" t="s">
        <v>70</v>
      </c>
      <c r="C10" s="16" t="s">
        <v>32</v>
      </c>
      <c r="D10" s="16"/>
      <c r="E10" s="16" t="s">
        <v>67</v>
      </c>
      <c r="F10" s="22" t="s">
        <v>67</v>
      </c>
      <c r="G10" s="103" t="s">
        <v>71</v>
      </c>
    </row>
    <row r="11" spans="1:30" ht="13.5" thickTop="1"/>
    <row r="12" spans="1:30">
      <c r="A12" s="1" t="s">
        <v>124</v>
      </c>
      <c r="B12" s="6">
        <f>Prehlad!H38</f>
        <v>0</v>
      </c>
      <c r="C12" s="6">
        <f>Prehlad!I38</f>
        <v>0</v>
      </c>
      <c r="D12" s="6">
        <f>Prehlad!J38</f>
        <v>0</v>
      </c>
      <c r="E12" s="7">
        <f>Prehlad!L38</f>
        <v>1.1945969999999999</v>
      </c>
      <c r="F12" s="5">
        <f>Prehlad!N38</f>
        <v>0</v>
      </c>
      <c r="G12" s="5">
        <f>Prehlad!W38</f>
        <v>69.85799999999999</v>
      </c>
    </row>
    <row r="13" spans="1:30">
      <c r="A13" s="1" t="s">
        <v>194</v>
      </c>
      <c r="B13" s="6">
        <f>Prehlad!H45</f>
        <v>0</v>
      </c>
      <c r="C13" s="6">
        <f>Prehlad!I45</f>
        <v>0</v>
      </c>
      <c r="D13" s="6">
        <f>Prehlad!J45</f>
        <v>0</v>
      </c>
      <c r="E13" s="7">
        <f>Prehlad!L45</f>
        <v>8.0847112800000005</v>
      </c>
      <c r="F13" s="5">
        <f>Prehlad!N45</f>
        <v>0</v>
      </c>
      <c r="G13" s="5">
        <f>Prehlad!W45</f>
        <v>5.2149999999999999</v>
      </c>
    </row>
    <row r="14" spans="1:30">
      <c r="A14" s="1" t="s">
        <v>206</v>
      </c>
      <c r="B14" s="6">
        <f>Prehlad!H52</f>
        <v>0</v>
      </c>
      <c r="C14" s="6">
        <f>Prehlad!I52</f>
        <v>0</v>
      </c>
      <c r="D14" s="6">
        <f>Prehlad!J52</f>
        <v>0</v>
      </c>
      <c r="E14" s="7">
        <f>Prehlad!L52</f>
        <v>80.565517599999993</v>
      </c>
      <c r="F14" s="5">
        <f>Prehlad!N52</f>
        <v>0</v>
      </c>
      <c r="G14" s="5">
        <f>Prehlad!W52</f>
        <v>97.176000000000002</v>
      </c>
    </row>
    <row r="15" spans="1:30">
      <c r="A15" s="1" t="s">
        <v>218</v>
      </c>
      <c r="B15" s="6">
        <f>Prehlad!H58</f>
        <v>0</v>
      </c>
      <c r="C15" s="6">
        <f>Prehlad!I58</f>
        <v>0</v>
      </c>
      <c r="D15" s="6">
        <f>Prehlad!J58</f>
        <v>0</v>
      </c>
      <c r="E15" s="7">
        <f>Prehlad!L58</f>
        <v>142.74346799999998</v>
      </c>
      <c r="F15" s="5">
        <f>Prehlad!N58</f>
        <v>0</v>
      </c>
      <c r="G15" s="5">
        <f>Prehlad!W58</f>
        <v>334.52699999999999</v>
      </c>
    </row>
    <row r="16" spans="1:30">
      <c r="A16" s="1" t="s">
        <v>231</v>
      </c>
      <c r="B16" s="6">
        <f>Prehlad!H65</f>
        <v>0</v>
      </c>
      <c r="C16" s="6">
        <f>Prehlad!I65</f>
        <v>0</v>
      </c>
      <c r="D16" s="6">
        <f>Prehlad!J65</f>
        <v>0</v>
      </c>
      <c r="E16" s="7">
        <f>Prehlad!L65</f>
        <v>0.49085600000000001</v>
      </c>
      <c r="F16" s="5">
        <f>Prehlad!N65</f>
        <v>0</v>
      </c>
      <c r="G16" s="5">
        <f>Prehlad!W65</f>
        <v>60.878999999999998</v>
      </c>
    </row>
    <row r="17" spans="1:7">
      <c r="A17" s="1" t="s">
        <v>246</v>
      </c>
      <c r="B17" s="6">
        <f>Prehlad!H77</f>
        <v>0</v>
      </c>
      <c r="C17" s="6">
        <f>Prehlad!I77</f>
        <v>0</v>
      </c>
      <c r="D17" s="6">
        <f>Prehlad!J77</f>
        <v>0</v>
      </c>
      <c r="E17" s="7">
        <f>Prehlad!L77</f>
        <v>30.482501599999999</v>
      </c>
      <c r="F17" s="5">
        <f>Prehlad!N77</f>
        <v>0</v>
      </c>
      <c r="G17" s="5">
        <f>Prehlad!W77</f>
        <v>159.70400000000001</v>
      </c>
    </row>
    <row r="18" spans="1:7">
      <c r="A18" s="1" t="s">
        <v>273</v>
      </c>
      <c r="B18" s="6">
        <f>Prehlad!H79</f>
        <v>0</v>
      </c>
      <c r="C18" s="6">
        <f>Prehlad!I79</f>
        <v>0</v>
      </c>
      <c r="D18" s="6">
        <f>Prehlad!J79</f>
        <v>0</v>
      </c>
      <c r="E18" s="7">
        <f>Prehlad!L79</f>
        <v>263.56165147999997</v>
      </c>
      <c r="F18" s="5">
        <f>Prehlad!N79</f>
        <v>0</v>
      </c>
      <c r="G18" s="5">
        <f>Prehlad!W79</f>
        <v>727.35899999999992</v>
      </c>
    </row>
    <row r="20" spans="1:7">
      <c r="A20" s="1" t="s">
        <v>275</v>
      </c>
      <c r="B20" s="6">
        <f>Prehlad!H99</f>
        <v>0</v>
      </c>
      <c r="C20" s="6">
        <f>Prehlad!I99</f>
        <v>0</v>
      </c>
      <c r="D20" s="6">
        <f>Prehlad!J99</f>
        <v>0</v>
      </c>
      <c r="E20" s="7">
        <f>Prehlad!L99</f>
        <v>0.17416999999999999</v>
      </c>
      <c r="F20" s="5">
        <f>Prehlad!N99</f>
        <v>0.15</v>
      </c>
      <c r="G20" s="5">
        <f>Prehlad!W99</f>
        <v>51.422000000000004</v>
      </c>
    </row>
    <row r="21" spans="1:7">
      <c r="A21" s="1" t="s">
        <v>316</v>
      </c>
      <c r="B21" s="6">
        <f>Prehlad!H101</f>
        <v>0</v>
      </c>
      <c r="C21" s="6">
        <f>Prehlad!I101</f>
        <v>0</v>
      </c>
      <c r="D21" s="6">
        <f>Prehlad!J101</f>
        <v>0</v>
      </c>
      <c r="E21" s="7">
        <f>Prehlad!L101</f>
        <v>0.17416999999999999</v>
      </c>
      <c r="F21" s="5">
        <f>Prehlad!N101</f>
        <v>0.15</v>
      </c>
      <c r="G21" s="5">
        <f>Prehlad!W101</f>
        <v>51.422000000000004</v>
      </c>
    </row>
    <row r="24" spans="1:7">
      <c r="A24" s="1" t="s">
        <v>317</v>
      </c>
      <c r="B24" s="6">
        <f>Prehlad!H103</f>
        <v>0</v>
      </c>
      <c r="C24" s="6">
        <f>Prehlad!I103</f>
        <v>0</v>
      </c>
      <c r="D24" s="6">
        <f>Prehlad!J103</f>
        <v>0</v>
      </c>
      <c r="E24" s="7">
        <f>Prehlad!L103</f>
        <v>263.73582147999997</v>
      </c>
      <c r="F24" s="5">
        <f>Prehlad!N103</f>
        <v>0.15</v>
      </c>
      <c r="G24" s="5">
        <f>Prehlad!W103</f>
        <v>778.78099999999995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03"/>
  <sheetViews>
    <sheetView showGridLines="0" tabSelected="1" workbookViewId="0">
      <pane ySplit="10" topLeftCell="A11" activePane="bottomLeft" state="frozen"/>
      <selection pane="bottomLeft" activeCell="D10" sqref="D10"/>
    </sheetView>
  </sheetViews>
  <sheetFormatPr defaultRowHeight="12.75"/>
  <cols>
    <col min="1" max="1" width="4.7109375" style="110" customWidth="1"/>
    <col min="2" max="2" width="5.28515625" style="111" customWidth="1"/>
    <col min="3" max="3" width="8.42578125" style="112" customWidth="1"/>
    <col min="4" max="4" width="53.140625" style="118" customWidth="1"/>
    <col min="5" max="5" width="11.28515625" style="114" customWidth="1"/>
    <col min="6" max="6" width="5.85546875" style="113" customWidth="1"/>
    <col min="7" max="7" width="9.7109375" style="115" customWidth="1"/>
    <col min="8" max="9" width="11.28515625" style="115" customWidth="1"/>
    <col min="10" max="10" width="8.28515625" style="115" customWidth="1"/>
    <col min="11" max="11" width="7.42578125" style="116" customWidth="1"/>
    <col min="12" max="12" width="8.28515625" style="116" customWidth="1"/>
    <col min="13" max="13" width="7.140625" style="114" customWidth="1"/>
    <col min="14" max="14" width="7" style="114" customWidth="1"/>
    <col min="15" max="15" width="3.5703125" style="113" customWidth="1"/>
    <col min="16" max="16" width="12.7109375" style="113" hidden="1" customWidth="1"/>
    <col min="17" max="19" width="11.28515625" style="114" hidden="1" customWidth="1"/>
    <col min="20" max="20" width="10.5703125" style="117" hidden="1" customWidth="1"/>
    <col min="21" max="21" width="10.28515625" style="117" hidden="1" customWidth="1"/>
    <col min="22" max="22" width="5.7109375" style="117" hidden="1" customWidth="1"/>
    <col min="23" max="23" width="0" style="114" hidden="1" customWidth="1"/>
    <col min="24" max="25" width="0" style="113" hidden="1" customWidth="1"/>
    <col min="26" max="26" width="7.5703125" style="112" hidden="1" customWidth="1"/>
    <col min="27" max="27" width="24.85546875" style="112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/>
    <col min="35" max="16384" width="9.140625" style="1"/>
  </cols>
  <sheetData>
    <row r="1" spans="1:34">
      <c r="A1" s="23" t="s">
        <v>104</v>
      </c>
      <c r="B1" s="1"/>
      <c r="C1" s="1"/>
      <c r="D1" s="1"/>
      <c r="E1" s="1"/>
      <c r="F1" s="1"/>
      <c r="G1" s="6"/>
      <c r="H1" s="1"/>
      <c r="I1" s="23" t="s">
        <v>325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9" t="s">
        <v>4</v>
      </c>
      <c r="AA1" s="109" t="s">
        <v>5</v>
      </c>
      <c r="AB1" s="75" t="s">
        <v>6</v>
      </c>
      <c r="AC1" s="75" t="s">
        <v>7</v>
      </c>
      <c r="AD1" s="75" t="s">
        <v>8</v>
      </c>
      <c r="AE1" s="1"/>
      <c r="AF1" s="1"/>
      <c r="AG1" s="1"/>
      <c r="AH1" s="1"/>
    </row>
    <row r="2" spans="1:34">
      <c r="A2" s="23" t="s">
        <v>319</v>
      </c>
      <c r="B2" s="1"/>
      <c r="C2" s="1"/>
      <c r="D2" s="1"/>
      <c r="E2" s="1"/>
      <c r="F2" s="1"/>
      <c r="G2" s="6"/>
      <c r="H2" s="8"/>
      <c r="I2" s="23" t="s">
        <v>105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9" t="s">
        <v>11</v>
      </c>
      <c r="AA2" s="101" t="s">
        <v>72</v>
      </c>
      <c r="AB2" s="100" t="s">
        <v>13</v>
      </c>
      <c r="AC2" s="100"/>
      <c r="AD2" s="101"/>
      <c r="AE2" s="1"/>
      <c r="AF2" s="1"/>
      <c r="AG2" s="1"/>
      <c r="AH2" s="1"/>
    </row>
    <row r="3" spans="1:34">
      <c r="A3" s="23" t="s">
        <v>61</v>
      </c>
      <c r="B3" s="1"/>
      <c r="C3" s="1"/>
      <c r="D3" s="1"/>
      <c r="E3" s="1"/>
      <c r="F3" s="1"/>
      <c r="G3" s="6"/>
      <c r="H3" s="1"/>
      <c r="I3" s="23" t="s">
        <v>322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9" t="s">
        <v>15</v>
      </c>
      <c r="AA3" s="101" t="s">
        <v>73</v>
      </c>
      <c r="AB3" s="100" t="s">
        <v>13</v>
      </c>
      <c r="AC3" s="100" t="s">
        <v>17</v>
      </c>
      <c r="AD3" s="101" t="s">
        <v>18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9" t="s">
        <v>21</v>
      </c>
      <c r="AA4" s="101" t="s">
        <v>74</v>
      </c>
      <c r="AB4" s="100" t="s">
        <v>13</v>
      </c>
      <c r="AC4" s="100"/>
      <c r="AD4" s="101"/>
      <c r="AE4" s="1"/>
      <c r="AF4" s="1"/>
      <c r="AG4" s="1"/>
      <c r="AH4" s="1"/>
    </row>
    <row r="5" spans="1:34">
      <c r="A5" s="23" t="s">
        <v>324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9" t="s">
        <v>26</v>
      </c>
      <c r="AA5" s="101" t="s">
        <v>73</v>
      </c>
      <c r="AB5" s="100" t="s">
        <v>13</v>
      </c>
      <c r="AC5" s="100" t="s">
        <v>17</v>
      </c>
      <c r="AD5" s="101" t="s">
        <v>18</v>
      </c>
      <c r="AE5" s="1"/>
      <c r="AF5" s="1"/>
      <c r="AG5" s="1"/>
      <c r="AH5" s="1"/>
    </row>
    <row r="6" spans="1:34">
      <c r="A6" s="23" t="s">
        <v>106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2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318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75</v>
      </c>
      <c r="B9" s="10" t="s">
        <v>76</v>
      </c>
      <c r="C9" s="10" t="s">
        <v>77</v>
      </c>
      <c r="D9" s="10" t="s">
        <v>78</v>
      </c>
      <c r="E9" s="10" t="s">
        <v>79</v>
      </c>
      <c r="F9" s="10" t="s">
        <v>80</v>
      </c>
      <c r="G9" s="10" t="s">
        <v>81</v>
      </c>
      <c r="H9" s="10" t="s">
        <v>65</v>
      </c>
      <c r="I9" s="10" t="s">
        <v>66</v>
      </c>
      <c r="J9" s="10" t="s">
        <v>67</v>
      </c>
      <c r="K9" s="11" t="s">
        <v>68</v>
      </c>
      <c r="L9" s="12"/>
      <c r="M9" s="13" t="s">
        <v>69</v>
      </c>
      <c r="N9" s="12"/>
      <c r="O9" s="14" t="s">
        <v>3</v>
      </c>
      <c r="P9" s="96" t="s">
        <v>82</v>
      </c>
      <c r="Q9" s="97" t="s">
        <v>79</v>
      </c>
      <c r="R9" s="97" t="s">
        <v>79</v>
      </c>
      <c r="S9" s="94" t="s">
        <v>79</v>
      </c>
      <c r="T9" s="102" t="s">
        <v>83</v>
      </c>
      <c r="U9" s="102" t="s">
        <v>84</v>
      </c>
      <c r="V9" s="102" t="s">
        <v>85</v>
      </c>
      <c r="W9" s="103" t="s">
        <v>71</v>
      </c>
      <c r="X9" s="103" t="s">
        <v>86</v>
      </c>
      <c r="Y9" s="103" t="s">
        <v>87</v>
      </c>
      <c r="Z9" s="108" t="s">
        <v>88</v>
      </c>
      <c r="AA9" s="108" t="s">
        <v>89</v>
      </c>
      <c r="AB9" s="1"/>
      <c r="AC9" s="1"/>
      <c r="AD9" s="1"/>
      <c r="AE9" s="1"/>
      <c r="AF9" s="1"/>
      <c r="AG9" s="1"/>
      <c r="AH9" s="1"/>
    </row>
    <row r="10" spans="1:34" ht="13.5" thickBot="1">
      <c r="A10" s="15" t="s">
        <v>90</v>
      </c>
      <c r="B10" s="16" t="s">
        <v>91</v>
      </c>
      <c r="C10" s="17"/>
      <c r="D10" s="16" t="s">
        <v>92</v>
      </c>
      <c r="E10" s="16" t="s">
        <v>93</v>
      </c>
      <c r="F10" s="16" t="s">
        <v>94</v>
      </c>
      <c r="G10" s="16" t="s">
        <v>95</v>
      </c>
      <c r="H10" s="16" t="s">
        <v>70</v>
      </c>
      <c r="I10" s="16" t="s">
        <v>32</v>
      </c>
      <c r="J10" s="16"/>
      <c r="K10" s="16" t="s">
        <v>81</v>
      </c>
      <c r="L10" s="16" t="s">
        <v>67</v>
      </c>
      <c r="M10" s="18" t="s">
        <v>81</v>
      </c>
      <c r="N10" s="16" t="s">
        <v>67</v>
      </c>
      <c r="O10" s="19" t="s">
        <v>96</v>
      </c>
      <c r="P10" s="98"/>
      <c r="Q10" s="99" t="s">
        <v>97</v>
      </c>
      <c r="R10" s="99" t="s">
        <v>98</v>
      </c>
      <c r="S10" s="95" t="s">
        <v>99</v>
      </c>
      <c r="T10" s="102" t="s">
        <v>100</v>
      </c>
      <c r="U10" s="102" t="s">
        <v>101</v>
      </c>
      <c r="V10" s="102" t="s">
        <v>102</v>
      </c>
      <c r="W10" s="5"/>
      <c r="X10" s="1"/>
      <c r="Y10" s="1"/>
      <c r="Z10" s="108" t="s">
        <v>103</v>
      </c>
      <c r="AA10" s="108" t="s">
        <v>90</v>
      </c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28" t="s">
        <v>123</v>
      </c>
    </row>
    <row r="13" spans="1:34">
      <c r="B13" s="112" t="s">
        <v>124</v>
      </c>
    </row>
    <row r="14" spans="1:34">
      <c r="A14" s="110">
        <v>1</v>
      </c>
      <c r="B14" s="111" t="s">
        <v>125</v>
      </c>
      <c r="C14" s="112" t="s">
        <v>126</v>
      </c>
      <c r="D14" s="118" t="s">
        <v>127</v>
      </c>
      <c r="E14" s="114">
        <v>66.727999999999994</v>
      </c>
      <c r="F14" s="113" t="s">
        <v>128</v>
      </c>
      <c r="H14" s="115">
        <f>ROUND(E14*G14, 2)</f>
        <v>0</v>
      </c>
      <c r="J14" s="115">
        <f>ROUND(E14*G14, 2)</f>
        <v>0</v>
      </c>
      <c r="O14" s="113">
        <v>20</v>
      </c>
      <c r="P14" s="113" t="s">
        <v>129</v>
      </c>
      <c r="V14" s="117" t="s">
        <v>55</v>
      </c>
      <c r="W14" s="114">
        <v>4.6040000000000001</v>
      </c>
      <c r="Z14" s="112" t="s">
        <v>130</v>
      </c>
      <c r="AA14" s="112" t="s">
        <v>131</v>
      </c>
    </row>
    <row r="15" spans="1:34">
      <c r="D15" s="118" t="s">
        <v>132</v>
      </c>
      <c r="V15" s="117" t="s">
        <v>0</v>
      </c>
    </row>
    <row r="16" spans="1:34">
      <c r="A16" s="110">
        <v>2</v>
      </c>
      <c r="B16" s="111" t="s">
        <v>125</v>
      </c>
      <c r="C16" s="112" t="s">
        <v>133</v>
      </c>
      <c r="D16" s="118" t="s">
        <v>134</v>
      </c>
      <c r="E16" s="114">
        <v>66.727999999999994</v>
      </c>
      <c r="F16" s="113" t="s">
        <v>128</v>
      </c>
      <c r="H16" s="115">
        <f>ROUND(E16*G16, 2)</f>
        <v>0</v>
      </c>
      <c r="J16" s="115">
        <f>ROUND(E16*G16, 2)</f>
        <v>0</v>
      </c>
      <c r="O16" s="113">
        <v>20</v>
      </c>
      <c r="P16" s="113" t="s">
        <v>129</v>
      </c>
      <c r="V16" s="117" t="s">
        <v>55</v>
      </c>
      <c r="W16" s="114">
        <v>2.335</v>
      </c>
      <c r="Z16" s="112" t="s">
        <v>130</v>
      </c>
      <c r="AA16" s="112" t="s">
        <v>135</v>
      </c>
    </row>
    <row r="17" spans="1:27">
      <c r="A17" s="110">
        <v>3</v>
      </c>
      <c r="B17" s="111" t="s">
        <v>136</v>
      </c>
      <c r="C17" s="112" t="s">
        <v>137</v>
      </c>
      <c r="D17" s="118" t="s">
        <v>138</v>
      </c>
      <c r="E17" s="114">
        <v>61.837000000000003</v>
      </c>
      <c r="F17" s="113" t="s">
        <v>128</v>
      </c>
      <c r="H17" s="115">
        <f>ROUND(E17*G17, 2)</f>
        <v>0</v>
      </c>
      <c r="J17" s="115">
        <f>ROUND(E17*G17, 2)</f>
        <v>0</v>
      </c>
      <c r="O17" s="113">
        <v>20</v>
      </c>
      <c r="P17" s="113" t="s">
        <v>129</v>
      </c>
      <c r="V17" s="117" t="s">
        <v>55</v>
      </c>
      <c r="W17" s="114">
        <v>5.0090000000000003</v>
      </c>
      <c r="Z17" s="112" t="s">
        <v>139</v>
      </c>
      <c r="AA17" s="112" t="s">
        <v>140</v>
      </c>
    </row>
    <row r="18" spans="1:27">
      <c r="D18" s="118" t="s">
        <v>141</v>
      </c>
      <c r="V18" s="117" t="s">
        <v>0</v>
      </c>
    </row>
    <row r="19" spans="1:27">
      <c r="A19" s="110">
        <v>4</v>
      </c>
      <c r="B19" s="111" t="s">
        <v>136</v>
      </c>
      <c r="C19" s="112" t="s">
        <v>142</v>
      </c>
      <c r="D19" s="118" t="s">
        <v>143</v>
      </c>
      <c r="E19" s="114">
        <v>61.837000000000003</v>
      </c>
      <c r="F19" s="113" t="s">
        <v>128</v>
      </c>
      <c r="H19" s="115">
        <f>ROUND(E19*G19, 2)</f>
        <v>0</v>
      </c>
      <c r="J19" s="115">
        <f>ROUND(E19*G19, 2)</f>
        <v>0</v>
      </c>
      <c r="O19" s="113">
        <v>20</v>
      </c>
      <c r="P19" s="113" t="s">
        <v>129</v>
      </c>
      <c r="V19" s="117" t="s">
        <v>55</v>
      </c>
      <c r="W19" s="114">
        <v>0.68</v>
      </c>
      <c r="Z19" s="112" t="s">
        <v>139</v>
      </c>
      <c r="AA19" s="112" t="s">
        <v>144</v>
      </c>
    </row>
    <row r="20" spans="1:27">
      <c r="A20" s="110">
        <v>5</v>
      </c>
      <c r="B20" s="111" t="s">
        <v>136</v>
      </c>
      <c r="C20" s="112" t="s">
        <v>145</v>
      </c>
      <c r="D20" s="118" t="s">
        <v>146</v>
      </c>
      <c r="E20" s="114">
        <v>19.895</v>
      </c>
      <c r="F20" s="113" t="s">
        <v>147</v>
      </c>
      <c r="H20" s="115">
        <f>ROUND(E20*G20, 2)</f>
        <v>0</v>
      </c>
      <c r="J20" s="115">
        <f>ROUND(E20*G20, 2)</f>
        <v>0</v>
      </c>
      <c r="O20" s="113">
        <v>20</v>
      </c>
      <c r="P20" s="113" t="s">
        <v>129</v>
      </c>
      <c r="V20" s="117" t="s">
        <v>55</v>
      </c>
      <c r="W20" s="114">
        <v>1.1739999999999999</v>
      </c>
      <c r="Z20" s="112" t="s">
        <v>130</v>
      </c>
      <c r="AA20" s="112" t="s">
        <v>148</v>
      </c>
    </row>
    <row r="21" spans="1:27">
      <c r="A21" s="110">
        <v>6</v>
      </c>
      <c r="B21" s="111" t="s">
        <v>149</v>
      </c>
      <c r="C21" s="112" t="s">
        <v>150</v>
      </c>
      <c r="D21" s="118" t="s">
        <v>151</v>
      </c>
      <c r="E21" s="114">
        <v>0.59699999999999998</v>
      </c>
      <c r="F21" s="113" t="s">
        <v>152</v>
      </c>
      <c r="I21" s="115">
        <f>ROUND(E21*G21, 2)</f>
        <v>0</v>
      </c>
      <c r="J21" s="115">
        <f>ROUND(E21*G21, 2)</f>
        <v>0</v>
      </c>
      <c r="K21" s="116">
        <v>1E-3</v>
      </c>
      <c r="L21" s="116">
        <f>E21*K21</f>
        <v>5.9699999999999998E-4</v>
      </c>
      <c r="O21" s="113">
        <v>20</v>
      </c>
      <c r="P21" s="113" t="s">
        <v>129</v>
      </c>
      <c r="V21" s="117" t="s">
        <v>55</v>
      </c>
      <c r="Z21" s="112" t="s">
        <v>153</v>
      </c>
      <c r="AA21" s="112" t="s">
        <v>129</v>
      </c>
    </row>
    <row r="22" spans="1:27">
      <c r="D22" s="118" t="s">
        <v>154</v>
      </c>
      <c r="V22" s="117" t="s">
        <v>0</v>
      </c>
    </row>
    <row r="23" spans="1:27">
      <c r="A23" s="110">
        <v>7</v>
      </c>
      <c r="B23" s="111" t="s">
        <v>155</v>
      </c>
      <c r="C23" s="112" t="s">
        <v>156</v>
      </c>
      <c r="D23" s="118" t="s">
        <v>157</v>
      </c>
      <c r="E23" s="114">
        <v>19.895</v>
      </c>
      <c r="F23" s="113" t="s">
        <v>147</v>
      </c>
      <c r="H23" s="115">
        <f>ROUND(E23*G23, 2)</f>
        <v>0</v>
      </c>
      <c r="J23" s="115">
        <f>ROUND(E23*G23, 2)</f>
        <v>0</v>
      </c>
      <c r="O23" s="113">
        <v>20</v>
      </c>
      <c r="P23" s="113" t="s">
        <v>129</v>
      </c>
      <c r="V23" s="117" t="s">
        <v>55</v>
      </c>
      <c r="W23" s="114">
        <v>0.159</v>
      </c>
      <c r="Z23" s="112" t="s">
        <v>158</v>
      </c>
      <c r="AA23" s="112" t="s">
        <v>159</v>
      </c>
    </row>
    <row r="24" spans="1:27">
      <c r="D24" s="118" t="s">
        <v>160</v>
      </c>
      <c r="V24" s="117" t="s">
        <v>0</v>
      </c>
    </row>
    <row r="25" spans="1:27">
      <c r="D25" s="118" t="s">
        <v>161</v>
      </c>
      <c r="V25" s="117" t="s">
        <v>0</v>
      </c>
    </row>
    <row r="26" spans="1:27">
      <c r="A26" s="110">
        <v>8</v>
      </c>
      <c r="B26" s="111" t="s">
        <v>136</v>
      </c>
      <c r="C26" s="112" t="s">
        <v>162</v>
      </c>
      <c r="D26" s="118" t="s">
        <v>163</v>
      </c>
      <c r="E26" s="114">
        <v>19.895</v>
      </c>
      <c r="F26" s="113" t="s">
        <v>147</v>
      </c>
      <c r="H26" s="115">
        <f>ROUND(E26*G26, 2)</f>
        <v>0</v>
      </c>
      <c r="J26" s="115">
        <f>ROUND(E26*G26, 2)</f>
        <v>0</v>
      </c>
      <c r="O26" s="113">
        <v>20</v>
      </c>
      <c r="P26" s="113" t="s">
        <v>129</v>
      </c>
      <c r="V26" s="117" t="s">
        <v>55</v>
      </c>
      <c r="W26" s="114">
        <v>0.23899999999999999</v>
      </c>
      <c r="Z26" s="112" t="s">
        <v>130</v>
      </c>
      <c r="AA26" s="112" t="s">
        <v>164</v>
      </c>
    </row>
    <row r="27" spans="1:27">
      <c r="A27" s="110">
        <v>9</v>
      </c>
      <c r="B27" s="111" t="s">
        <v>125</v>
      </c>
      <c r="C27" s="112" t="s">
        <v>165</v>
      </c>
      <c r="D27" s="118" t="s">
        <v>166</v>
      </c>
      <c r="E27" s="114">
        <v>19.895</v>
      </c>
      <c r="F27" s="113" t="s">
        <v>147</v>
      </c>
      <c r="H27" s="115">
        <f>ROUND(E27*G27, 2)</f>
        <v>0</v>
      </c>
      <c r="J27" s="115">
        <f>ROUND(E27*G27, 2)</f>
        <v>0</v>
      </c>
      <c r="O27" s="113">
        <v>20</v>
      </c>
      <c r="P27" s="113" t="s">
        <v>129</v>
      </c>
      <c r="V27" s="117" t="s">
        <v>55</v>
      </c>
      <c r="W27" s="114">
        <v>0.219</v>
      </c>
      <c r="Z27" s="112" t="s">
        <v>130</v>
      </c>
      <c r="AA27" s="112" t="s">
        <v>167</v>
      </c>
    </row>
    <row r="28" spans="1:27">
      <c r="A28" s="110">
        <v>10</v>
      </c>
      <c r="B28" s="111" t="s">
        <v>149</v>
      </c>
      <c r="C28" s="112" t="s">
        <v>168</v>
      </c>
      <c r="D28" s="118" t="s">
        <v>169</v>
      </c>
      <c r="E28" s="114">
        <v>1.99</v>
      </c>
      <c r="F28" s="113" t="s">
        <v>128</v>
      </c>
      <c r="I28" s="115">
        <f>ROUND(E28*G28, 2)</f>
        <v>0</v>
      </c>
      <c r="J28" s="115">
        <f>ROUND(E28*G28, 2)</f>
        <v>0</v>
      </c>
      <c r="K28" s="116">
        <v>0.6</v>
      </c>
      <c r="L28" s="116">
        <f>E28*K28</f>
        <v>1.194</v>
      </c>
      <c r="O28" s="113">
        <v>20</v>
      </c>
      <c r="P28" s="113" t="s">
        <v>129</v>
      </c>
      <c r="V28" s="117" t="s">
        <v>55</v>
      </c>
      <c r="Z28" s="112" t="s">
        <v>170</v>
      </c>
      <c r="AA28" s="112" t="s">
        <v>129</v>
      </c>
    </row>
    <row r="29" spans="1:27">
      <c r="D29" s="118" t="s">
        <v>171</v>
      </c>
      <c r="V29" s="117" t="s">
        <v>0</v>
      </c>
    </row>
    <row r="30" spans="1:27">
      <c r="A30" s="110">
        <v>11</v>
      </c>
      <c r="B30" s="111" t="s">
        <v>172</v>
      </c>
      <c r="C30" s="112" t="s">
        <v>173</v>
      </c>
      <c r="D30" s="118" t="s">
        <v>174</v>
      </c>
      <c r="E30" s="114">
        <v>274.09500000000003</v>
      </c>
      <c r="F30" s="113" t="s">
        <v>147</v>
      </c>
      <c r="H30" s="115">
        <f>ROUND(E30*G30, 2)</f>
        <v>0</v>
      </c>
      <c r="J30" s="115">
        <f>ROUND(E30*G30, 2)</f>
        <v>0</v>
      </c>
      <c r="O30" s="113">
        <v>20</v>
      </c>
      <c r="P30" s="113" t="s">
        <v>129</v>
      </c>
      <c r="V30" s="117" t="s">
        <v>55</v>
      </c>
      <c r="W30" s="114">
        <v>22.75</v>
      </c>
      <c r="Z30" s="112" t="s">
        <v>130</v>
      </c>
      <c r="AA30" s="112" t="s">
        <v>175</v>
      </c>
    </row>
    <row r="31" spans="1:27">
      <c r="D31" s="118" t="s">
        <v>176</v>
      </c>
      <c r="V31" s="117" t="s">
        <v>0</v>
      </c>
    </row>
    <row r="32" spans="1:27">
      <c r="A32" s="110">
        <v>12</v>
      </c>
      <c r="B32" s="111" t="s">
        <v>125</v>
      </c>
      <c r="C32" s="112" t="s">
        <v>177</v>
      </c>
      <c r="D32" s="118" t="s">
        <v>178</v>
      </c>
      <c r="E32" s="114">
        <v>254.2</v>
      </c>
      <c r="F32" s="113" t="s">
        <v>147</v>
      </c>
      <c r="H32" s="115">
        <f>ROUND(E32*G32, 2)</f>
        <v>0</v>
      </c>
      <c r="J32" s="115">
        <f>ROUND(E32*G32, 2)</f>
        <v>0</v>
      </c>
      <c r="O32" s="113">
        <v>20</v>
      </c>
      <c r="P32" s="113" t="s">
        <v>129</v>
      </c>
      <c r="V32" s="117" t="s">
        <v>55</v>
      </c>
      <c r="W32" s="114">
        <v>31.266999999999999</v>
      </c>
      <c r="Z32" s="112" t="s">
        <v>130</v>
      </c>
      <c r="AA32" s="112" t="s">
        <v>179</v>
      </c>
    </row>
    <row r="33" spans="1:27">
      <c r="A33" s="110">
        <v>13</v>
      </c>
      <c r="B33" s="111" t="s">
        <v>172</v>
      </c>
      <c r="C33" s="112" t="s">
        <v>180</v>
      </c>
      <c r="D33" s="118" t="s">
        <v>181</v>
      </c>
      <c r="E33" s="114">
        <v>19.895</v>
      </c>
      <c r="F33" s="113" t="s">
        <v>147</v>
      </c>
      <c r="H33" s="115">
        <f>ROUND(E33*G33, 2)</f>
        <v>0</v>
      </c>
      <c r="J33" s="115">
        <f>ROUND(E33*G33, 2)</f>
        <v>0</v>
      </c>
      <c r="O33" s="113">
        <v>20</v>
      </c>
      <c r="P33" s="113" t="s">
        <v>129</v>
      </c>
      <c r="V33" s="117" t="s">
        <v>55</v>
      </c>
      <c r="W33" s="114">
        <v>0.219</v>
      </c>
      <c r="Z33" s="112" t="s">
        <v>130</v>
      </c>
      <c r="AA33" s="112" t="s">
        <v>182</v>
      </c>
    </row>
    <row r="34" spans="1:27">
      <c r="A34" s="110">
        <v>14</v>
      </c>
      <c r="B34" s="111" t="s">
        <v>172</v>
      </c>
      <c r="C34" s="112" t="s">
        <v>183</v>
      </c>
      <c r="D34" s="118" t="s">
        <v>184</v>
      </c>
      <c r="E34" s="114">
        <v>19.895</v>
      </c>
      <c r="F34" s="113" t="s">
        <v>147</v>
      </c>
      <c r="H34" s="115">
        <f>ROUND(E34*G34, 2)</f>
        <v>0</v>
      </c>
      <c r="J34" s="115">
        <f>ROUND(E34*G34, 2)</f>
        <v>0</v>
      </c>
      <c r="O34" s="113">
        <v>20</v>
      </c>
      <c r="P34" s="113" t="s">
        <v>129</v>
      </c>
      <c r="V34" s="117" t="s">
        <v>55</v>
      </c>
      <c r="W34" s="114">
        <v>0.04</v>
      </c>
      <c r="Z34" s="112" t="s">
        <v>130</v>
      </c>
      <c r="AA34" s="112" t="s">
        <v>185</v>
      </c>
    </row>
    <row r="35" spans="1:27">
      <c r="A35" s="110">
        <v>15</v>
      </c>
      <c r="B35" s="111" t="s">
        <v>172</v>
      </c>
      <c r="C35" s="112" t="s">
        <v>186</v>
      </c>
      <c r="D35" s="118" t="s">
        <v>187</v>
      </c>
      <c r="E35" s="114">
        <v>0.995</v>
      </c>
      <c r="F35" s="113" t="s">
        <v>128</v>
      </c>
      <c r="H35" s="115">
        <f>ROUND(E35*G35, 2)</f>
        <v>0</v>
      </c>
      <c r="J35" s="115">
        <f>ROUND(E35*G35, 2)</f>
        <v>0</v>
      </c>
      <c r="O35" s="113">
        <v>20</v>
      </c>
      <c r="P35" s="113" t="s">
        <v>129</v>
      </c>
      <c r="V35" s="117" t="s">
        <v>55</v>
      </c>
      <c r="W35" s="114">
        <v>0.23799999999999999</v>
      </c>
      <c r="Z35" s="112" t="s">
        <v>130</v>
      </c>
      <c r="AA35" s="112" t="s">
        <v>188</v>
      </c>
    </row>
    <row r="36" spans="1:27">
      <c r="D36" s="118" t="s">
        <v>189</v>
      </c>
      <c r="V36" s="117" t="s">
        <v>0</v>
      </c>
    </row>
    <row r="37" spans="1:27">
      <c r="A37" s="110">
        <v>16</v>
      </c>
      <c r="B37" s="111" t="s">
        <v>172</v>
      </c>
      <c r="C37" s="112" t="s">
        <v>190</v>
      </c>
      <c r="D37" s="118" t="s">
        <v>191</v>
      </c>
      <c r="E37" s="114">
        <v>0.995</v>
      </c>
      <c r="F37" s="113" t="s">
        <v>128</v>
      </c>
      <c r="H37" s="115">
        <f>ROUND(E37*G37, 2)</f>
        <v>0</v>
      </c>
      <c r="J37" s="115">
        <f>ROUND(E37*G37, 2)</f>
        <v>0</v>
      </c>
      <c r="O37" s="113">
        <v>20</v>
      </c>
      <c r="P37" s="113" t="s">
        <v>129</v>
      </c>
      <c r="V37" s="117" t="s">
        <v>55</v>
      </c>
      <c r="W37" s="114">
        <v>0.92500000000000004</v>
      </c>
      <c r="Z37" s="112" t="s">
        <v>130</v>
      </c>
      <c r="AA37" s="112" t="s">
        <v>192</v>
      </c>
    </row>
    <row r="38" spans="1:27">
      <c r="D38" s="129" t="s">
        <v>193</v>
      </c>
      <c r="E38" s="130">
        <f>J38</f>
        <v>0</v>
      </c>
      <c r="H38" s="130">
        <f>SUM(H12:H37)</f>
        <v>0</v>
      </c>
      <c r="I38" s="130">
        <f>SUM(I12:I37)</f>
        <v>0</v>
      </c>
      <c r="J38" s="130">
        <f>SUM(J12:J37)</f>
        <v>0</v>
      </c>
      <c r="L38" s="131">
        <f>SUM(L12:L37)</f>
        <v>1.1945969999999999</v>
      </c>
      <c r="N38" s="132">
        <f>SUM(N12:N37)</f>
        <v>0</v>
      </c>
      <c r="W38" s="114">
        <f>SUM(W12:W37)</f>
        <v>69.85799999999999</v>
      </c>
    </row>
    <row r="40" spans="1:27">
      <c r="B40" s="112" t="s">
        <v>194</v>
      </c>
    </row>
    <row r="41" spans="1:27">
      <c r="A41" s="110">
        <v>17</v>
      </c>
      <c r="B41" s="111" t="s">
        <v>125</v>
      </c>
      <c r="C41" s="112" t="s">
        <v>195</v>
      </c>
      <c r="D41" s="118" t="s">
        <v>196</v>
      </c>
      <c r="E41" s="114">
        <v>266.91000000000003</v>
      </c>
      <c r="F41" s="113" t="s">
        <v>147</v>
      </c>
      <c r="H41" s="115">
        <f>ROUND(E41*G41, 2)</f>
        <v>0</v>
      </c>
      <c r="J41" s="115">
        <f>ROUND(E41*G41, 2)</f>
        <v>0</v>
      </c>
      <c r="O41" s="113">
        <v>20</v>
      </c>
      <c r="P41" s="113" t="s">
        <v>129</v>
      </c>
      <c r="V41" s="117" t="s">
        <v>55</v>
      </c>
      <c r="W41" s="114">
        <v>1.335</v>
      </c>
      <c r="Z41" s="112" t="s">
        <v>130</v>
      </c>
      <c r="AA41" s="112" t="s">
        <v>197</v>
      </c>
    </row>
    <row r="42" spans="1:27">
      <c r="D42" s="118" t="s">
        <v>198</v>
      </c>
      <c r="V42" s="117" t="s">
        <v>0</v>
      </c>
    </row>
    <row r="43" spans="1:27">
      <c r="A43" s="110">
        <v>18</v>
      </c>
      <c r="B43" s="111" t="s">
        <v>199</v>
      </c>
      <c r="C43" s="112" t="s">
        <v>200</v>
      </c>
      <c r="D43" s="118" t="s">
        <v>201</v>
      </c>
      <c r="E43" s="114">
        <v>4.1680000000000001</v>
      </c>
      <c r="F43" s="113" t="s">
        <v>128</v>
      </c>
      <c r="H43" s="115">
        <f>ROUND(E43*G43, 2)</f>
        <v>0</v>
      </c>
      <c r="J43" s="115">
        <f>ROUND(E43*G43, 2)</f>
        <v>0</v>
      </c>
      <c r="K43" s="116">
        <v>1.93971</v>
      </c>
      <c r="L43" s="116">
        <f>E43*K43</f>
        <v>8.0847112800000005</v>
      </c>
      <c r="O43" s="113">
        <v>20</v>
      </c>
      <c r="P43" s="113" t="s">
        <v>129</v>
      </c>
      <c r="V43" s="117" t="s">
        <v>55</v>
      </c>
      <c r="W43" s="114">
        <v>3.88</v>
      </c>
      <c r="Z43" s="112" t="s">
        <v>202</v>
      </c>
      <c r="AA43" s="112" t="s">
        <v>203</v>
      </c>
    </row>
    <row r="44" spans="1:27">
      <c r="D44" s="118" t="s">
        <v>204</v>
      </c>
      <c r="V44" s="117" t="s">
        <v>0</v>
      </c>
    </row>
    <row r="45" spans="1:27">
      <c r="D45" s="129" t="s">
        <v>205</v>
      </c>
      <c r="E45" s="130">
        <f>J45</f>
        <v>0</v>
      </c>
      <c r="H45" s="130">
        <f>SUM(H40:H44)</f>
        <v>0</v>
      </c>
      <c r="I45" s="130">
        <f>SUM(I40:I44)</f>
        <v>0</v>
      </c>
      <c r="J45" s="130">
        <f>SUM(J40:J44)</f>
        <v>0</v>
      </c>
      <c r="L45" s="131">
        <f>SUM(L40:L44)</f>
        <v>8.0847112800000005</v>
      </c>
      <c r="N45" s="132">
        <f>SUM(N40:N44)</f>
        <v>0</v>
      </c>
      <c r="W45" s="114">
        <f>SUM(W40:W44)</f>
        <v>5.2149999999999999</v>
      </c>
    </row>
    <row r="47" spans="1:27">
      <c r="B47" s="112" t="s">
        <v>206</v>
      </c>
    </row>
    <row r="48" spans="1:27" ht="25.5">
      <c r="A48" s="110">
        <v>19</v>
      </c>
      <c r="B48" s="111" t="s">
        <v>207</v>
      </c>
      <c r="C48" s="112" t="s">
        <v>208</v>
      </c>
      <c r="D48" s="118" t="s">
        <v>209</v>
      </c>
      <c r="E48" s="114">
        <v>30.4</v>
      </c>
      <c r="F48" s="113" t="s">
        <v>128</v>
      </c>
      <c r="H48" s="115">
        <f>ROUND(E48*G48, 2)</f>
        <v>0</v>
      </c>
      <c r="J48" s="115">
        <f>ROUND(E48*G48, 2)</f>
        <v>0</v>
      </c>
      <c r="K48" s="116">
        <v>2.6133299999999999</v>
      </c>
      <c r="L48" s="116">
        <f>E48*K48</f>
        <v>79.44523199999999</v>
      </c>
      <c r="O48" s="113">
        <v>20</v>
      </c>
      <c r="P48" s="113" t="s">
        <v>129</v>
      </c>
      <c r="V48" s="117" t="s">
        <v>55</v>
      </c>
      <c r="W48" s="114">
        <v>74.632000000000005</v>
      </c>
      <c r="Z48" s="112" t="s">
        <v>210</v>
      </c>
      <c r="AA48" s="112" t="s">
        <v>129</v>
      </c>
    </row>
    <row r="49" spans="1:27">
      <c r="A49" s="110">
        <v>20</v>
      </c>
      <c r="B49" s="111" t="s">
        <v>207</v>
      </c>
      <c r="C49" s="112" t="s">
        <v>211</v>
      </c>
      <c r="D49" s="118" t="s">
        <v>212</v>
      </c>
      <c r="E49" s="114">
        <v>1.0640000000000001</v>
      </c>
      <c r="F49" s="113" t="s">
        <v>213</v>
      </c>
      <c r="H49" s="115">
        <f>ROUND(E49*G49, 2)</f>
        <v>0</v>
      </c>
      <c r="J49" s="115">
        <f>ROUND(E49*G49, 2)</f>
        <v>0</v>
      </c>
      <c r="K49" s="116">
        <v>1.0528999999999999</v>
      </c>
      <c r="L49" s="116">
        <f>E49*K49</f>
        <v>1.1202856000000001</v>
      </c>
      <c r="O49" s="113">
        <v>20</v>
      </c>
      <c r="P49" s="113" t="s">
        <v>129</v>
      </c>
      <c r="V49" s="117" t="s">
        <v>55</v>
      </c>
      <c r="W49" s="114">
        <v>22.544</v>
      </c>
      <c r="Z49" s="112" t="s">
        <v>210</v>
      </c>
      <c r="AA49" s="112" t="s">
        <v>214</v>
      </c>
    </row>
    <row r="50" spans="1:27">
      <c r="D50" s="118" t="s">
        <v>215</v>
      </c>
      <c r="V50" s="117" t="s">
        <v>0</v>
      </c>
    </row>
    <row r="51" spans="1:27">
      <c r="D51" s="118" t="s">
        <v>216</v>
      </c>
      <c r="V51" s="117" t="s">
        <v>1</v>
      </c>
    </row>
    <row r="52" spans="1:27">
      <c r="D52" s="129" t="s">
        <v>217</v>
      </c>
      <c r="E52" s="130">
        <f>J52</f>
        <v>0</v>
      </c>
      <c r="H52" s="130">
        <f>SUM(H47:H51)</f>
        <v>0</v>
      </c>
      <c r="I52" s="130">
        <f>SUM(I47:I51)</f>
        <v>0</v>
      </c>
      <c r="J52" s="130">
        <f>SUM(J47:J51)</f>
        <v>0</v>
      </c>
      <c r="L52" s="131">
        <f>SUM(L47:L51)</f>
        <v>80.565517599999993</v>
      </c>
      <c r="N52" s="132">
        <f>SUM(N47:N51)</f>
        <v>0</v>
      </c>
      <c r="W52" s="114">
        <f>SUM(W47:W51)</f>
        <v>97.176000000000002</v>
      </c>
    </row>
    <row r="54" spans="1:27">
      <c r="B54" s="112" t="s">
        <v>218</v>
      </c>
    </row>
    <row r="55" spans="1:27">
      <c r="A55" s="110">
        <v>21</v>
      </c>
      <c r="B55" s="111" t="s">
        <v>219</v>
      </c>
      <c r="C55" s="112" t="s">
        <v>220</v>
      </c>
      <c r="D55" s="118" t="s">
        <v>221</v>
      </c>
      <c r="E55" s="114">
        <v>254.2</v>
      </c>
      <c r="F55" s="113" t="s">
        <v>147</v>
      </c>
      <c r="H55" s="115">
        <f>ROUND(E55*G55, 2)</f>
        <v>0</v>
      </c>
      <c r="J55" s="115">
        <f>ROUND(E55*G55, 2)</f>
        <v>0</v>
      </c>
      <c r="K55" s="116">
        <v>8.0960000000000004E-2</v>
      </c>
      <c r="L55" s="116">
        <f>E55*K55</f>
        <v>20.580031999999999</v>
      </c>
      <c r="O55" s="113">
        <v>20</v>
      </c>
      <c r="P55" s="113" t="s">
        <v>129</v>
      </c>
      <c r="V55" s="117" t="s">
        <v>55</v>
      </c>
      <c r="W55" s="114">
        <v>5.3380000000000001</v>
      </c>
      <c r="Z55" s="112" t="s">
        <v>222</v>
      </c>
      <c r="AA55" s="112" t="s">
        <v>223</v>
      </c>
    </row>
    <row r="56" spans="1:27">
      <c r="A56" s="110">
        <v>22</v>
      </c>
      <c r="B56" s="111" t="s">
        <v>219</v>
      </c>
      <c r="C56" s="112" t="s">
        <v>224</v>
      </c>
      <c r="D56" s="118" t="s">
        <v>225</v>
      </c>
      <c r="E56" s="114">
        <v>254.2</v>
      </c>
      <c r="F56" s="113" t="s">
        <v>147</v>
      </c>
      <c r="H56" s="115">
        <f>ROUND(E56*G56, 2)</f>
        <v>0</v>
      </c>
      <c r="J56" s="115">
        <f>ROUND(E56*G56, 2)</f>
        <v>0</v>
      </c>
      <c r="K56" s="116">
        <v>0.46553</v>
      </c>
      <c r="L56" s="116">
        <f>E56*K56</f>
        <v>118.33772599999999</v>
      </c>
      <c r="O56" s="113">
        <v>20</v>
      </c>
      <c r="P56" s="113" t="s">
        <v>129</v>
      </c>
      <c r="V56" s="117" t="s">
        <v>55</v>
      </c>
      <c r="W56" s="114">
        <v>4.83</v>
      </c>
      <c r="Z56" s="112" t="s">
        <v>222</v>
      </c>
      <c r="AA56" s="112" t="s">
        <v>226</v>
      </c>
    </row>
    <row r="57" spans="1:27" ht="25.5">
      <c r="A57" s="110">
        <v>23</v>
      </c>
      <c r="B57" s="111" t="s">
        <v>172</v>
      </c>
      <c r="C57" s="112" t="s">
        <v>227</v>
      </c>
      <c r="D57" s="118" t="s">
        <v>228</v>
      </c>
      <c r="E57" s="114">
        <v>254.2</v>
      </c>
      <c r="F57" s="113" t="s">
        <v>147</v>
      </c>
      <c r="H57" s="115">
        <f>ROUND(E57*G57, 2)</f>
        <v>0</v>
      </c>
      <c r="J57" s="115">
        <f>ROUND(E57*G57, 2)</f>
        <v>0</v>
      </c>
      <c r="K57" s="116">
        <v>1.5049999999999999E-2</v>
      </c>
      <c r="L57" s="116">
        <f>E57*K57</f>
        <v>3.8257099999999995</v>
      </c>
      <c r="O57" s="113">
        <v>20</v>
      </c>
      <c r="P57" s="113" t="s">
        <v>129</v>
      </c>
      <c r="V57" s="117" t="s">
        <v>55</v>
      </c>
      <c r="W57" s="114">
        <v>324.35899999999998</v>
      </c>
      <c r="Z57" s="112" t="s">
        <v>229</v>
      </c>
      <c r="AA57" s="112" t="s">
        <v>129</v>
      </c>
    </row>
    <row r="58" spans="1:27">
      <c r="D58" s="129" t="s">
        <v>230</v>
      </c>
      <c r="E58" s="130">
        <f>J58</f>
        <v>0</v>
      </c>
      <c r="H58" s="130">
        <f>SUM(H54:H57)</f>
        <v>0</v>
      </c>
      <c r="I58" s="130">
        <f>SUM(I54:I57)</f>
        <v>0</v>
      </c>
      <c r="J58" s="130">
        <f>SUM(J54:J57)</f>
        <v>0</v>
      </c>
      <c r="L58" s="131">
        <f>SUM(L54:L57)</f>
        <v>142.74346799999998</v>
      </c>
      <c r="N58" s="132">
        <f>SUM(N54:N57)</f>
        <v>0</v>
      </c>
      <c r="W58" s="114">
        <f>SUM(W54:W57)</f>
        <v>334.52699999999999</v>
      </c>
    </row>
    <row r="60" spans="1:27">
      <c r="B60" s="112" t="s">
        <v>231</v>
      </c>
    </row>
    <row r="61" spans="1:27">
      <c r="A61" s="110">
        <v>24</v>
      </c>
      <c r="B61" s="111" t="s">
        <v>232</v>
      </c>
      <c r="C61" s="112" t="s">
        <v>233</v>
      </c>
      <c r="D61" s="118" t="s">
        <v>234</v>
      </c>
      <c r="E61" s="114">
        <v>72.8</v>
      </c>
      <c r="F61" s="113" t="s">
        <v>147</v>
      </c>
      <c r="H61" s="115">
        <f>ROUND(E61*G61, 2)</f>
        <v>0</v>
      </c>
      <c r="J61" s="115">
        <f>ROUND(E61*G61, 2)</f>
        <v>0</v>
      </c>
      <c r="K61" s="116">
        <v>1.47E-3</v>
      </c>
      <c r="L61" s="116">
        <f>E61*K61</f>
        <v>0.10701599999999999</v>
      </c>
      <c r="O61" s="113">
        <v>20</v>
      </c>
      <c r="P61" s="113" t="s">
        <v>129</v>
      </c>
      <c r="V61" s="117" t="s">
        <v>55</v>
      </c>
      <c r="W61" s="114">
        <v>21.913</v>
      </c>
      <c r="Z61" s="112" t="s">
        <v>235</v>
      </c>
      <c r="AA61" s="112" t="s">
        <v>236</v>
      </c>
    </row>
    <row r="62" spans="1:27">
      <c r="A62" s="110">
        <v>25</v>
      </c>
      <c r="B62" s="111" t="s">
        <v>237</v>
      </c>
      <c r="C62" s="112" t="s">
        <v>238</v>
      </c>
      <c r="D62" s="118" t="s">
        <v>239</v>
      </c>
      <c r="E62" s="114">
        <v>100</v>
      </c>
      <c r="F62" s="113" t="s">
        <v>240</v>
      </c>
      <c r="H62" s="115">
        <f>ROUND(E62*G62, 2)</f>
        <v>0</v>
      </c>
      <c r="J62" s="115">
        <f>ROUND(E62*G62, 2)</f>
        <v>0</v>
      </c>
      <c r="K62" s="116">
        <v>2.7100000000000002E-3</v>
      </c>
      <c r="L62" s="116">
        <f>E62*K62</f>
        <v>0.27100000000000002</v>
      </c>
      <c r="O62" s="113">
        <v>20</v>
      </c>
      <c r="P62" s="113" t="s">
        <v>129</v>
      </c>
      <c r="V62" s="117" t="s">
        <v>55</v>
      </c>
      <c r="W62" s="114">
        <v>18</v>
      </c>
      <c r="Z62" s="112" t="s">
        <v>235</v>
      </c>
      <c r="AA62" s="112" t="s">
        <v>241</v>
      </c>
    </row>
    <row r="63" spans="1:27">
      <c r="D63" s="118" t="s">
        <v>216</v>
      </c>
      <c r="V63" s="117" t="s">
        <v>1</v>
      </c>
    </row>
    <row r="64" spans="1:27">
      <c r="A64" s="110">
        <v>26</v>
      </c>
      <c r="B64" s="111" t="s">
        <v>232</v>
      </c>
      <c r="C64" s="112" t="s">
        <v>242</v>
      </c>
      <c r="D64" s="118" t="s">
        <v>243</v>
      </c>
      <c r="E64" s="114">
        <v>72.8</v>
      </c>
      <c r="F64" s="113" t="s">
        <v>147</v>
      </c>
      <c r="H64" s="115">
        <f>ROUND(E64*G64, 2)</f>
        <v>0</v>
      </c>
      <c r="J64" s="115">
        <f>ROUND(E64*G64, 2)</f>
        <v>0</v>
      </c>
      <c r="K64" s="116">
        <v>1.5499999999999999E-3</v>
      </c>
      <c r="L64" s="116">
        <f>E64*K64</f>
        <v>0.11284</v>
      </c>
      <c r="O64" s="113">
        <v>20</v>
      </c>
      <c r="P64" s="113" t="s">
        <v>129</v>
      </c>
      <c r="V64" s="117" t="s">
        <v>55</v>
      </c>
      <c r="W64" s="114">
        <v>20.966000000000001</v>
      </c>
      <c r="Z64" s="112" t="s">
        <v>235</v>
      </c>
      <c r="AA64" s="112" t="s">
        <v>244</v>
      </c>
    </row>
    <row r="65" spans="1:27">
      <c r="D65" s="129" t="s">
        <v>245</v>
      </c>
      <c r="E65" s="130">
        <f>J65</f>
        <v>0</v>
      </c>
      <c r="H65" s="130">
        <f>SUM(H60:H64)</f>
        <v>0</v>
      </c>
      <c r="I65" s="130">
        <f>SUM(I60:I64)</f>
        <v>0</v>
      </c>
      <c r="J65" s="130">
        <f>SUM(J60:J64)</f>
        <v>0</v>
      </c>
      <c r="L65" s="131">
        <f>SUM(L60:L64)</f>
        <v>0.49085600000000001</v>
      </c>
      <c r="N65" s="132">
        <f>SUM(N60:N64)</f>
        <v>0</v>
      </c>
      <c r="W65" s="114">
        <f>SUM(W60:W64)</f>
        <v>60.878999999999998</v>
      </c>
    </row>
    <row r="67" spans="1:27">
      <c r="B67" s="112" t="s">
        <v>246</v>
      </c>
    </row>
    <row r="68" spans="1:27">
      <c r="A68" s="110">
        <v>27</v>
      </c>
      <c r="B68" s="111" t="s">
        <v>219</v>
      </c>
      <c r="C68" s="112" t="s">
        <v>247</v>
      </c>
      <c r="D68" s="118" t="s">
        <v>248</v>
      </c>
      <c r="E68" s="114">
        <v>76.11</v>
      </c>
      <c r="F68" s="113" t="s">
        <v>240</v>
      </c>
      <c r="H68" s="115">
        <f>ROUND(E68*G68, 2)</f>
        <v>0</v>
      </c>
      <c r="J68" s="115">
        <f>ROUND(E68*G68, 2)</f>
        <v>0</v>
      </c>
      <c r="K68" s="116">
        <v>0.17638000000000001</v>
      </c>
      <c r="L68" s="116">
        <f>E68*K68</f>
        <v>13.424281800000001</v>
      </c>
      <c r="O68" s="113">
        <v>20</v>
      </c>
      <c r="P68" s="113" t="s">
        <v>129</v>
      </c>
      <c r="V68" s="117" t="s">
        <v>55</v>
      </c>
      <c r="W68" s="114">
        <v>20.626000000000001</v>
      </c>
      <c r="Z68" s="112" t="s">
        <v>249</v>
      </c>
      <c r="AA68" s="112" t="s">
        <v>250</v>
      </c>
    </row>
    <row r="69" spans="1:27">
      <c r="D69" s="118" t="s">
        <v>251</v>
      </c>
      <c r="V69" s="117" t="s">
        <v>0</v>
      </c>
    </row>
    <row r="70" spans="1:27">
      <c r="A70" s="110">
        <v>28</v>
      </c>
      <c r="B70" s="111" t="s">
        <v>149</v>
      </c>
      <c r="C70" s="112" t="s">
        <v>252</v>
      </c>
      <c r="D70" s="118" t="s">
        <v>253</v>
      </c>
      <c r="E70" s="114">
        <v>77.632000000000005</v>
      </c>
      <c r="F70" s="113" t="s">
        <v>254</v>
      </c>
      <c r="I70" s="115">
        <f>ROUND(E70*G70, 2)</f>
        <v>0</v>
      </c>
      <c r="J70" s="115">
        <f>ROUND(E70*G70, 2)</f>
        <v>0</v>
      </c>
      <c r="K70" s="116">
        <v>4.5999999999999999E-2</v>
      </c>
      <c r="L70" s="116">
        <f>E70*K70</f>
        <v>3.571072</v>
      </c>
      <c r="O70" s="113">
        <v>20</v>
      </c>
      <c r="P70" s="113" t="s">
        <v>129</v>
      </c>
      <c r="V70" s="117" t="s">
        <v>55</v>
      </c>
      <c r="Z70" s="112" t="s">
        <v>255</v>
      </c>
      <c r="AA70" s="112" t="s">
        <v>129</v>
      </c>
    </row>
    <row r="71" spans="1:27">
      <c r="D71" s="118" t="s">
        <v>256</v>
      </c>
      <c r="V71" s="117" t="s">
        <v>0</v>
      </c>
    </row>
    <row r="72" spans="1:27">
      <c r="A72" s="110">
        <v>29</v>
      </c>
      <c r="B72" s="111" t="s">
        <v>219</v>
      </c>
      <c r="C72" s="112" t="s">
        <v>257</v>
      </c>
      <c r="D72" s="118" t="s">
        <v>258</v>
      </c>
      <c r="E72" s="114">
        <v>5.7080000000000002</v>
      </c>
      <c r="F72" s="113" t="s">
        <v>128</v>
      </c>
      <c r="H72" s="115">
        <f>ROUND(E72*G72, 2)</f>
        <v>0</v>
      </c>
      <c r="J72" s="115">
        <f>ROUND(E72*G72, 2)</f>
        <v>0</v>
      </c>
      <c r="K72" s="116">
        <v>2.3628499999999999</v>
      </c>
      <c r="L72" s="116">
        <f>E72*K72</f>
        <v>13.487147800000001</v>
      </c>
      <c r="O72" s="113">
        <v>20</v>
      </c>
      <c r="P72" s="113" t="s">
        <v>129</v>
      </c>
      <c r="V72" s="117" t="s">
        <v>55</v>
      </c>
      <c r="W72" s="114">
        <v>8.2309999999999999</v>
      </c>
      <c r="Z72" s="112" t="s">
        <v>249</v>
      </c>
      <c r="AA72" s="112" t="s">
        <v>259</v>
      </c>
    </row>
    <row r="73" spans="1:27">
      <c r="D73" s="118" t="s">
        <v>260</v>
      </c>
      <c r="V73" s="117" t="s">
        <v>0</v>
      </c>
    </row>
    <row r="74" spans="1:27">
      <c r="A74" s="110">
        <v>30</v>
      </c>
      <c r="B74" s="111" t="s">
        <v>232</v>
      </c>
      <c r="C74" s="112" t="s">
        <v>261</v>
      </c>
      <c r="D74" s="118" t="s">
        <v>262</v>
      </c>
      <c r="E74" s="114">
        <v>254.2</v>
      </c>
      <c r="F74" s="113" t="s">
        <v>147</v>
      </c>
      <c r="H74" s="115">
        <f>ROUND(E74*G74, 2)</f>
        <v>0</v>
      </c>
      <c r="J74" s="115">
        <f>ROUND(E74*G74, 2)</f>
        <v>0</v>
      </c>
      <c r="O74" s="113">
        <v>20</v>
      </c>
      <c r="P74" s="113" t="s">
        <v>129</v>
      </c>
      <c r="V74" s="117" t="s">
        <v>55</v>
      </c>
      <c r="W74" s="114">
        <v>32.537999999999997</v>
      </c>
      <c r="Z74" s="112" t="s">
        <v>263</v>
      </c>
      <c r="AA74" s="112" t="s">
        <v>264</v>
      </c>
    </row>
    <row r="75" spans="1:27">
      <c r="A75" s="110">
        <v>31</v>
      </c>
      <c r="B75" s="111" t="s">
        <v>265</v>
      </c>
      <c r="C75" s="112" t="s">
        <v>266</v>
      </c>
      <c r="D75" s="118" t="s">
        <v>267</v>
      </c>
      <c r="E75" s="114">
        <v>61.837000000000003</v>
      </c>
      <c r="F75" s="113" t="s">
        <v>128</v>
      </c>
      <c r="H75" s="115">
        <f>ROUND(E75*G75, 2)</f>
        <v>0</v>
      </c>
      <c r="J75" s="115">
        <f>ROUND(E75*G75, 2)</f>
        <v>0</v>
      </c>
      <c r="O75" s="113">
        <v>20</v>
      </c>
      <c r="P75" s="113" t="s">
        <v>129</v>
      </c>
      <c r="V75" s="117" t="s">
        <v>55</v>
      </c>
      <c r="Z75" s="112" t="s">
        <v>268</v>
      </c>
      <c r="AA75" s="112" t="s">
        <v>129</v>
      </c>
    </row>
    <row r="76" spans="1:27">
      <c r="A76" s="110">
        <v>32</v>
      </c>
      <c r="B76" s="111" t="s">
        <v>219</v>
      </c>
      <c r="C76" s="112" t="s">
        <v>269</v>
      </c>
      <c r="D76" s="118" t="s">
        <v>270</v>
      </c>
      <c r="E76" s="114">
        <v>263.56200000000001</v>
      </c>
      <c r="F76" s="113" t="s">
        <v>213</v>
      </c>
      <c r="H76" s="115">
        <f>ROUND(E76*G76, 2)</f>
        <v>0</v>
      </c>
      <c r="J76" s="115">
        <f>ROUND(E76*G76, 2)</f>
        <v>0</v>
      </c>
      <c r="O76" s="113">
        <v>20</v>
      </c>
      <c r="P76" s="113" t="s">
        <v>129</v>
      </c>
      <c r="V76" s="117" t="s">
        <v>55</v>
      </c>
      <c r="W76" s="114">
        <v>98.308999999999997</v>
      </c>
      <c r="Z76" s="112" t="s">
        <v>249</v>
      </c>
      <c r="AA76" s="112" t="s">
        <v>271</v>
      </c>
    </row>
    <row r="77" spans="1:27">
      <c r="D77" s="129" t="s">
        <v>272</v>
      </c>
      <c r="E77" s="130">
        <f>J77</f>
        <v>0</v>
      </c>
      <c r="H77" s="130">
        <f>SUM(H67:H76)</f>
        <v>0</v>
      </c>
      <c r="I77" s="130">
        <f>SUM(I67:I76)</f>
        <v>0</v>
      </c>
      <c r="J77" s="130">
        <f>SUM(J67:J76)</f>
        <v>0</v>
      </c>
      <c r="L77" s="131">
        <f>SUM(L67:L76)</f>
        <v>30.482501599999999</v>
      </c>
      <c r="N77" s="132">
        <f>SUM(N67:N76)</f>
        <v>0</v>
      </c>
      <c r="W77" s="114">
        <f>SUM(W67:W76)</f>
        <v>159.70400000000001</v>
      </c>
    </row>
    <row r="79" spans="1:27">
      <c r="D79" s="129" t="s">
        <v>273</v>
      </c>
      <c r="E79" s="132">
        <f>J79</f>
        <v>0</v>
      </c>
      <c r="H79" s="130">
        <f>+H38+H45+H52+H58+H65+H77</f>
        <v>0</v>
      </c>
      <c r="I79" s="130">
        <f>+I38+I45+I52+I58+I65+I77</f>
        <v>0</v>
      </c>
      <c r="J79" s="130">
        <f>+J38+J45+J52+J58+J65+J77</f>
        <v>0</v>
      </c>
      <c r="L79" s="131">
        <f>+L38+L45+L52+L58+L65+L77</f>
        <v>263.56165147999997</v>
      </c>
      <c r="N79" s="132">
        <f>+N38+N45+N52+N58+N65+N77</f>
        <v>0</v>
      </c>
      <c r="W79" s="114">
        <f>+W38+W45+W52+W58+W65+W77</f>
        <v>727.35899999999992</v>
      </c>
    </row>
    <row r="81" spans="1:27">
      <c r="B81" s="128" t="s">
        <v>274</v>
      </c>
    </row>
    <row r="82" spans="1:27">
      <c r="B82" s="112" t="s">
        <v>275</v>
      </c>
    </row>
    <row r="83" spans="1:27">
      <c r="A83" s="110">
        <v>33</v>
      </c>
      <c r="B83" s="111" t="s">
        <v>276</v>
      </c>
      <c r="C83" s="112" t="s">
        <v>277</v>
      </c>
      <c r="D83" s="118" t="s">
        <v>278</v>
      </c>
      <c r="E83" s="114">
        <v>1</v>
      </c>
      <c r="F83" s="113" t="s">
        <v>254</v>
      </c>
      <c r="H83" s="115">
        <f t="shared" ref="H83:H93" si="0">ROUND(E83*G83, 2)</f>
        <v>0</v>
      </c>
      <c r="J83" s="115">
        <f t="shared" ref="J83:J93" si="1">ROUND(E83*G83, 2)</f>
        <v>0</v>
      </c>
      <c r="K83" s="116">
        <v>6.9999999999999994E-5</v>
      </c>
      <c r="L83" s="116">
        <f t="shared" ref="L83:L93" si="2">E83*K83</f>
        <v>6.9999999999999994E-5</v>
      </c>
      <c r="O83" s="113">
        <v>20</v>
      </c>
      <c r="P83" s="113" t="s">
        <v>129</v>
      </c>
      <c r="V83" s="117" t="s">
        <v>279</v>
      </c>
      <c r="W83" s="114">
        <v>0.26200000000000001</v>
      </c>
      <c r="Z83" s="112" t="s">
        <v>280</v>
      </c>
      <c r="AA83" s="112" t="s">
        <v>281</v>
      </c>
    </row>
    <row r="84" spans="1:27">
      <c r="A84" s="110">
        <v>34</v>
      </c>
      <c r="B84" s="111" t="s">
        <v>276</v>
      </c>
      <c r="C84" s="112" t="s">
        <v>282</v>
      </c>
      <c r="D84" s="118" t="s">
        <v>283</v>
      </c>
      <c r="E84" s="114">
        <v>1</v>
      </c>
      <c r="F84" s="113" t="s">
        <v>254</v>
      </c>
      <c r="H84" s="115">
        <f t="shared" si="0"/>
        <v>0</v>
      </c>
      <c r="J84" s="115">
        <f t="shared" si="1"/>
        <v>0</v>
      </c>
      <c r="K84" s="116">
        <v>6.9999999999999994E-5</v>
      </c>
      <c r="L84" s="116">
        <f t="shared" si="2"/>
        <v>6.9999999999999994E-5</v>
      </c>
      <c r="O84" s="113">
        <v>20</v>
      </c>
      <c r="P84" s="113" t="s">
        <v>129</v>
      </c>
      <c r="V84" s="117" t="s">
        <v>279</v>
      </c>
      <c r="W84" s="114">
        <v>0.26200000000000001</v>
      </c>
      <c r="Z84" s="112" t="s">
        <v>280</v>
      </c>
      <c r="AA84" s="112" t="s">
        <v>281</v>
      </c>
    </row>
    <row r="85" spans="1:27">
      <c r="A85" s="110">
        <v>35</v>
      </c>
      <c r="B85" s="111" t="s">
        <v>276</v>
      </c>
      <c r="C85" s="112" t="s">
        <v>284</v>
      </c>
      <c r="D85" s="118" t="s">
        <v>285</v>
      </c>
      <c r="E85" s="114">
        <v>1</v>
      </c>
      <c r="F85" s="113" t="s">
        <v>254</v>
      </c>
      <c r="H85" s="115">
        <f t="shared" si="0"/>
        <v>0</v>
      </c>
      <c r="J85" s="115">
        <f t="shared" si="1"/>
        <v>0</v>
      </c>
      <c r="K85" s="116">
        <v>6.9999999999999994E-5</v>
      </c>
      <c r="L85" s="116">
        <f t="shared" si="2"/>
        <v>6.9999999999999994E-5</v>
      </c>
      <c r="O85" s="113">
        <v>20</v>
      </c>
      <c r="P85" s="113" t="s">
        <v>129</v>
      </c>
      <c r="V85" s="117" t="s">
        <v>279</v>
      </c>
      <c r="W85" s="114">
        <v>0.26200000000000001</v>
      </c>
      <c r="Z85" s="112" t="s">
        <v>280</v>
      </c>
      <c r="AA85" s="112" t="s">
        <v>281</v>
      </c>
    </row>
    <row r="86" spans="1:27">
      <c r="A86" s="110">
        <v>36</v>
      </c>
      <c r="B86" s="111" t="s">
        <v>276</v>
      </c>
      <c r="C86" s="112" t="s">
        <v>286</v>
      </c>
      <c r="D86" s="118" t="s">
        <v>287</v>
      </c>
      <c r="E86" s="114">
        <v>1</v>
      </c>
      <c r="F86" s="113" t="s">
        <v>254</v>
      </c>
      <c r="H86" s="115">
        <f t="shared" si="0"/>
        <v>0</v>
      </c>
      <c r="J86" s="115">
        <f t="shared" si="1"/>
        <v>0</v>
      </c>
      <c r="K86" s="116">
        <v>6.9999999999999994E-5</v>
      </c>
      <c r="L86" s="116">
        <f t="shared" si="2"/>
        <v>6.9999999999999994E-5</v>
      </c>
      <c r="O86" s="113">
        <v>20</v>
      </c>
      <c r="P86" s="113" t="s">
        <v>129</v>
      </c>
      <c r="V86" s="117" t="s">
        <v>279</v>
      </c>
      <c r="W86" s="114">
        <v>0.26200000000000001</v>
      </c>
      <c r="Z86" s="112" t="s">
        <v>280</v>
      </c>
      <c r="AA86" s="112" t="s">
        <v>281</v>
      </c>
    </row>
    <row r="87" spans="1:27">
      <c r="A87" s="110">
        <v>37</v>
      </c>
      <c r="B87" s="111" t="s">
        <v>276</v>
      </c>
      <c r="C87" s="112" t="s">
        <v>288</v>
      </c>
      <c r="D87" s="118" t="s">
        <v>289</v>
      </c>
      <c r="E87" s="114">
        <v>2</v>
      </c>
      <c r="F87" s="113" t="s">
        <v>254</v>
      </c>
      <c r="H87" s="115">
        <f t="shared" si="0"/>
        <v>0</v>
      </c>
      <c r="J87" s="115">
        <f t="shared" si="1"/>
        <v>0</v>
      </c>
      <c r="K87" s="116">
        <v>6.9999999999999994E-5</v>
      </c>
      <c r="L87" s="116">
        <f t="shared" si="2"/>
        <v>1.3999999999999999E-4</v>
      </c>
      <c r="O87" s="113">
        <v>20</v>
      </c>
      <c r="P87" s="113" t="s">
        <v>129</v>
      </c>
      <c r="V87" s="117" t="s">
        <v>279</v>
      </c>
      <c r="W87" s="114">
        <v>0.52400000000000002</v>
      </c>
      <c r="Z87" s="112" t="s">
        <v>280</v>
      </c>
      <c r="AA87" s="112" t="s">
        <v>281</v>
      </c>
    </row>
    <row r="88" spans="1:27">
      <c r="A88" s="110">
        <v>38</v>
      </c>
      <c r="B88" s="111" t="s">
        <v>276</v>
      </c>
      <c r="C88" s="112" t="s">
        <v>290</v>
      </c>
      <c r="D88" s="118" t="s">
        <v>291</v>
      </c>
      <c r="E88" s="114">
        <v>1</v>
      </c>
      <c r="F88" s="113" t="s">
        <v>254</v>
      </c>
      <c r="H88" s="115">
        <f t="shared" si="0"/>
        <v>0</v>
      </c>
      <c r="J88" s="115">
        <f t="shared" si="1"/>
        <v>0</v>
      </c>
      <c r="K88" s="116">
        <v>6.9999999999999994E-5</v>
      </c>
      <c r="L88" s="116">
        <f t="shared" si="2"/>
        <v>6.9999999999999994E-5</v>
      </c>
      <c r="O88" s="113">
        <v>20</v>
      </c>
      <c r="P88" s="113" t="s">
        <v>129</v>
      </c>
      <c r="V88" s="117" t="s">
        <v>279</v>
      </c>
      <c r="W88" s="114">
        <v>0.26200000000000001</v>
      </c>
      <c r="Z88" s="112" t="s">
        <v>280</v>
      </c>
      <c r="AA88" s="112" t="s">
        <v>281</v>
      </c>
    </row>
    <row r="89" spans="1:27" ht="12.75" customHeight="1">
      <c r="A89" s="110">
        <v>39</v>
      </c>
      <c r="B89" s="111" t="s">
        <v>276</v>
      </c>
      <c r="C89" s="112" t="s">
        <v>292</v>
      </c>
      <c r="D89" s="118" t="s">
        <v>293</v>
      </c>
      <c r="E89" s="114">
        <v>1</v>
      </c>
      <c r="F89" s="113" t="s">
        <v>254</v>
      </c>
      <c r="H89" s="115">
        <f t="shared" si="0"/>
        <v>0</v>
      </c>
      <c r="J89" s="115">
        <f t="shared" si="1"/>
        <v>0</v>
      </c>
      <c r="K89" s="116">
        <v>6.9999999999999994E-5</v>
      </c>
      <c r="L89" s="116">
        <f t="shared" si="2"/>
        <v>6.9999999999999994E-5</v>
      </c>
      <c r="O89" s="113">
        <v>20</v>
      </c>
      <c r="P89" s="113" t="s">
        <v>129</v>
      </c>
      <c r="V89" s="117" t="s">
        <v>279</v>
      </c>
      <c r="W89" s="114">
        <v>0.26200000000000001</v>
      </c>
      <c r="Z89" s="112" t="s">
        <v>280</v>
      </c>
      <c r="AA89" s="112" t="s">
        <v>281</v>
      </c>
    </row>
    <row r="90" spans="1:27" ht="12.75" customHeight="1">
      <c r="A90" s="110">
        <v>40</v>
      </c>
      <c r="B90" s="111" t="s">
        <v>276</v>
      </c>
      <c r="C90" s="112" t="s">
        <v>294</v>
      </c>
      <c r="D90" s="118" t="s">
        <v>295</v>
      </c>
      <c r="E90" s="114">
        <v>1</v>
      </c>
      <c r="F90" s="113" t="s">
        <v>254</v>
      </c>
      <c r="H90" s="115">
        <f t="shared" si="0"/>
        <v>0</v>
      </c>
      <c r="J90" s="115">
        <f t="shared" si="1"/>
        <v>0</v>
      </c>
      <c r="K90" s="116">
        <v>6.9999999999999994E-5</v>
      </c>
      <c r="L90" s="116">
        <f t="shared" si="2"/>
        <v>6.9999999999999994E-5</v>
      </c>
      <c r="O90" s="113">
        <v>20</v>
      </c>
      <c r="P90" s="113" t="s">
        <v>129</v>
      </c>
      <c r="V90" s="117" t="s">
        <v>279</v>
      </c>
      <c r="W90" s="114">
        <v>0.26200000000000001</v>
      </c>
      <c r="Z90" s="112" t="s">
        <v>280</v>
      </c>
      <c r="AA90" s="112" t="s">
        <v>281</v>
      </c>
    </row>
    <row r="91" spans="1:27" ht="15.75" customHeight="1">
      <c r="A91" s="110">
        <v>41</v>
      </c>
      <c r="B91" s="111" t="s">
        <v>276</v>
      </c>
      <c r="C91" s="112" t="s">
        <v>296</v>
      </c>
      <c r="D91" s="118" t="s">
        <v>297</v>
      </c>
      <c r="E91" s="114">
        <v>1</v>
      </c>
      <c r="F91" s="113" t="s">
        <v>254</v>
      </c>
      <c r="H91" s="115">
        <f t="shared" si="0"/>
        <v>0</v>
      </c>
      <c r="J91" s="115">
        <f t="shared" si="1"/>
        <v>0</v>
      </c>
      <c r="K91" s="116">
        <v>6.9999999999999994E-5</v>
      </c>
      <c r="L91" s="116">
        <f t="shared" si="2"/>
        <v>6.9999999999999994E-5</v>
      </c>
      <c r="O91" s="113">
        <v>20</v>
      </c>
      <c r="P91" s="113" t="s">
        <v>129</v>
      </c>
      <c r="V91" s="117" t="s">
        <v>279</v>
      </c>
      <c r="W91" s="114">
        <v>0.26200000000000001</v>
      </c>
      <c r="Z91" s="112" t="s">
        <v>280</v>
      </c>
      <c r="AA91" s="112" t="s">
        <v>281</v>
      </c>
    </row>
    <row r="92" spans="1:27" ht="14.25" customHeight="1">
      <c r="A92" s="110">
        <v>42</v>
      </c>
      <c r="B92" s="111" t="s">
        <v>276</v>
      </c>
      <c r="C92" s="112" t="s">
        <v>298</v>
      </c>
      <c r="D92" s="118" t="s">
        <v>299</v>
      </c>
      <c r="E92" s="114">
        <v>1</v>
      </c>
      <c r="F92" s="113" t="s">
        <v>254</v>
      </c>
      <c r="H92" s="115">
        <f t="shared" si="0"/>
        <v>0</v>
      </c>
      <c r="J92" s="115">
        <f t="shared" si="1"/>
        <v>0</v>
      </c>
      <c r="K92" s="116">
        <v>6.9999999999999994E-5</v>
      </c>
      <c r="L92" s="116">
        <f t="shared" si="2"/>
        <v>6.9999999999999994E-5</v>
      </c>
      <c r="O92" s="113">
        <v>20</v>
      </c>
      <c r="P92" s="113" t="s">
        <v>129</v>
      </c>
      <c r="V92" s="117" t="s">
        <v>279</v>
      </c>
      <c r="W92" s="114">
        <v>0.26200000000000001</v>
      </c>
      <c r="Z92" s="112" t="s">
        <v>280</v>
      </c>
      <c r="AA92" s="112" t="s">
        <v>281</v>
      </c>
    </row>
    <row r="93" spans="1:27">
      <c r="A93" s="110">
        <v>43</v>
      </c>
      <c r="B93" s="111" t="s">
        <v>276</v>
      </c>
      <c r="C93" s="112" t="s">
        <v>300</v>
      </c>
      <c r="D93" s="118" t="s">
        <v>301</v>
      </c>
      <c r="E93" s="114">
        <v>120</v>
      </c>
      <c r="F93" s="113" t="s">
        <v>254</v>
      </c>
      <c r="H93" s="115">
        <f t="shared" si="0"/>
        <v>0</v>
      </c>
      <c r="J93" s="115">
        <f t="shared" si="1"/>
        <v>0</v>
      </c>
      <c r="K93" s="116">
        <v>6.9999999999999994E-5</v>
      </c>
      <c r="L93" s="116">
        <f t="shared" si="2"/>
        <v>8.3999999999999995E-3</v>
      </c>
      <c r="O93" s="113">
        <v>20</v>
      </c>
      <c r="P93" s="113" t="s">
        <v>129</v>
      </c>
      <c r="V93" s="117" t="s">
        <v>279</v>
      </c>
      <c r="W93" s="114">
        <v>31.44</v>
      </c>
      <c r="Z93" s="112" t="s">
        <v>280</v>
      </c>
      <c r="AA93" s="112" t="s">
        <v>281</v>
      </c>
    </row>
    <row r="94" spans="1:27">
      <c r="D94" s="118" t="s">
        <v>216</v>
      </c>
      <c r="V94" s="117" t="s">
        <v>1</v>
      </c>
    </row>
    <row r="95" spans="1:27">
      <c r="A95" s="110">
        <v>44</v>
      </c>
      <c r="B95" s="111" t="s">
        <v>276</v>
      </c>
      <c r="C95" s="112" t="s">
        <v>302</v>
      </c>
      <c r="D95" s="118" t="s">
        <v>303</v>
      </c>
      <c r="E95" s="114">
        <v>150</v>
      </c>
      <c r="F95" s="113" t="s">
        <v>152</v>
      </c>
      <c r="H95" s="115">
        <f>ROUND(E95*G95, 2)</f>
        <v>0</v>
      </c>
      <c r="J95" s="115">
        <f>ROUND(E95*G95, 2)</f>
        <v>0</v>
      </c>
      <c r="K95" s="116">
        <v>5.0000000000000002E-5</v>
      </c>
      <c r="L95" s="116">
        <f>E95*K95</f>
        <v>7.5000000000000006E-3</v>
      </c>
      <c r="O95" s="113">
        <v>20</v>
      </c>
      <c r="P95" s="113" t="s">
        <v>129</v>
      </c>
      <c r="V95" s="117" t="s">
        <v>279</v>
      </c>
      <c r="W95" s="114">
        <v>9.6</v>
      </c>
      <c r="Z95" s="112" t="s">
        <v>280</v>
      </c>
      <c r="AA95" s="112" t="s">
        <v>304</v>
      </c>
    </row>
    <row r="96" spans="1:27">
      <c r="A96" s="110">
        <v>45</v>
      </c>
      <c r="B96" s="111" t="s">
        <v>149</v>
      </c>
      <c r="C96" s="112" t="s">
        <v>305</v>
      </c>
      <c r="D96" s="118" t="s">
        <v>306</v>
      </c>
      <c r="E96" s="114">
        <v>150</v>
      </c>
      <c r="F96" s="113" t="s">
        <v>152</v>
      </c>
      <c r="I96" s="115">
        <f>ROUND(E96*G96, 2)</f>
        <v>0</v>
      </c>
      <c r="J96" s="115">
        <f>ROUND(E96*G96, 2)</f>
        <v>0</v>
      </c>
      <c r="K96" s="116">
        <v>1E-3</v>
      </c>
      <c r="L96" s="116">
        <f>E96*K96</f>
        <v>0.15</v>
      </c>
      <c r="O96" s="113">
        <v>20</v>
      </c>
      <c r="P96" s="113" t="s">
        <v>129</v>
      </c>
      <c r="V96" s="117" t="s">
        <v>279</v>
      </c>
      <c r="Z96" s="112" t="s">
        <v>307</v>
      </c>
      <c r="AA96" s="112" t="s">
        <v>129</v>
      </c>
    </row>
    <row r="97" spans="1:27">
      <c r="A97" s="110">
        <v>46</v>
      </c>
      <c r="B97" s="111" t="s">
        <v>276</v>
      </c>
      <c r="C97" s="112" t="s">
        <v>308</v>
      </c>
      <c r="D97" s="118" t="s">
        <v>309</v>
      </c>
      <c r="E97" s="114">
        <v>150</v>
      </c>
      <c r="F97" s="113" t="s">
        <v>152</v>
      </c>
      <c r="H97" s="115">
        <f>ROUND(E97*G97, 2)</f>
        <v>0</v>
      </c>
      <c r="J97" s="115">
        <f>ROUND(E97*G97, 2)</f>
        <v>0</v>
      </c>
      <c r="K97" s="116">
        <v>5.0000000000000002E-5</v>
      </c>
      <c r="L97" s="116">
        <f>E97*K97</f>
        <v>7.5000000000000006E-3</v>
      </c>
      <c r="M97" s="114">
        <v>1E-3</v>
      </c>
      <c r="N97" s="114">
        <f>E97*M97</f>
        <v>0.15</v>
      </c>
      <c r="O97" s="113">
        <v>20</v>
      </c>
      <c r="P97" s="113" t="s">
        <v>129</v>
      </c>
      <c r="V97" s="117" t="s">
        <v>279</v>
      </c>
      <c r="W97" s="114">
        <v>7.5</v>
      </c>
      <c r="Z97" s="112" t="s">
        <v>280</v>
      </c>
      <c r="AA97" s="112" t="s">
        <v>310</v>
      </c>
    </row>
    <row r="98" spans="1:27">
      <c r="A98" s="110">
        <v>47</v>
      </c>
      <c r="B98" s="111" t="s">
        <v>276</v>
      </c>
      <c r="C98" s="112" t="s">
        <v>311</v>
      </c>
      <c r="D98" s="118" t="s">
        <v>312</v>
      </c>
      <c r="F98" s="113" t="s">
        <v>313</v>
      </c>
      <c r="H98" s="115">
        <f>ROUND(E98*G98, 2)</f>
        <v>0</v>
      </c>
      <c r="J98" s="115">
        <f>ROUND(E98*G98, 2)</f>
        <v>0</v>
      </c>
      <c r="O98" s="113">
        <v>20</v>
      </c>
      <c r="P98" s="113" t="s">
        <v>129</v>
      </c>
      <c r="V98" s="117" t="s">
        <v>279</v>
      </c>
      <c r="Z98" s="112" t="s">
        <v>280</v>
      </c>
      <c r="AA98" s="112" t="s">
        <v>314</v>
      </c>
    </row>
    <row r="99" spans="1:27">
      <c r="D99" s="129" t="s">
        <v>315</v>
      </c>
      <c r="E99" s="130">
        <f>J99</f>
        <v>0</v>
      </c>
      <c r="H99" s="130">
        <f>SUM(H81:H98)</f>
        <v>0</v>
      </c>
      <c r="I99" s="130">
        <f>SUM(I81:I98)</f>
        <v>0</v>
      </c>
      <c r="J99" s="130">
        <f>SUM(J81:J98)</f>
        <v>0</v>
      </c>
      <c r="L99" s="131">
        <f>SUM(L81:L98)</f>
        <v>0.17416999999999999</v>
      </c>
      <c r="N99" s="132">
        <f>SUM(N81:N98)</f>
        <v>0.15</v>
      </c>
      <c r="W99" s="114">
        <f>SUM(W81:W98)</f>
        <v>51.422000000000004</v>
      </c>
    </row>
    <row r="101" spans="1:27">
      <c r="D101" s="129" t="s">
        <v>316</v>
      </c>
      <c r="E101" s="130">
        <f>J101</f>
        <v>0</v>
      </c>
      <c r="H101" s="130">
        <f>+H99</f>
        <v>0</v>
      </c>
      <c r="I101" s="130">
        <f>+I99</f>
        <v>0</v>
      </c>
      <c r="J101" s="130">
        <f>+J99</f>
        <v>0</v>
      </c>
      <c r="L101" s="131">
        <f>+L99</f>
        <v>0.17416999999999999</v>
      </c>
      <c r="N101" s="132">
        <f>+N99</f>
        <v>0.15</v>
      </c>
      <c r="W101" s="114">
        <f>+W99</f>
        <v>51.422000000000004</v>
      </c>
    </row>
    <row r="103" spans="1:27">
      <c r="D103" s="133" t="s">
        <v>317</v>
      </c>
      <c r="E103" s="130">
        <f>J103</f>
        <v>0</v>
      </c>
      <c r="H103" s="130">
        <f>+H79+H101</f>
        <v>0</v>
      </c>
      <c r="I103" s="130">
        <f>+I79+I101</f>
        <v>0</v>
      </c>
      <c r="J103" s="130">
        <f>+J79+J101</f>
        <v>0</v>
      </c>
      <c r="L103" s="131">
        <f>+L79+L101</f>
        <v>263.73582147999997</v>
      </c>
      <c r="N103" s="132">
        <f>+N79+N101</f>
        <v>0.15</v>
      </c>
      <c r="W103" s="114">
        <f>+W79+W101</f>
        <v>778.78099999999995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0" orientation="landscape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Sedíleková</cp:lastModifiedBy>
  <cp:lastPrinted>2009-07-13T08:33:26Z</cp:lastPrinted>
  <dcterms:created xsi:type="dcterms:W3CDTF">1999-04-06T07:39:42Z</dcterms:created>
  <dcterms:modified xsi:type="dcterms:W3CDTF">2019-07-04T11:52:51Z</dcterms:modified>
</cp:coreProperties>
</file>