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/>
  <xr:revisionPtr revIDLastSave="0" documentId="13_ncr:1_{9D924242-29C4-4851-B456-CAEC4BD026D5}" xr6:coauthVersionLast="47" xr6:coauthVersionMax="47" xr10:uidLastSave="{00000000-0000-0000-0000-000000000000}"/>
  <bookViews>
    <workbookView xWindow="-120" yWindow="-120" windowWidth="29040" windowHeight="15840" tabRatio="902" activeTab="1" xr2:uid="{00000000-000D-0000-FFFF-FFFF00000000}"/>
  </bookViews>
  <sheets>
    <sheet name="Rekapitulácia stavby" sheetId="1" r:id="rId1"/>
    <sheet name="Zadanie Výkaz výmer" sheetId="13" r:id="rId2"/>
    <sheet name="Hárok1" sheetId="17" r:id="rId3"/>
  </sheets>
  <externalReferences>
    <externalReference r:id="rId4"/>
  </externalReferences>
  <definedNames>
    <definedName name="_xlnm.Print_Titles" localSheetId="0">'Rekapitulácia stavby'!$15:$15</definedName>
    <definedName name="_xlnm.Print_Area" localSheetId="0">'Rekapitulácia stavby'!$B$4:$AR$24</definedName>
    <definedName name="_xlnm.Print_Area" localSheetId="1">'Zadanie Výkaz výmer'!$B$32:$J$81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3" i="1" l="1"/>
  <c r="J22" i="1"/>
  <c r="J21" i="1"/>
  <c r="J20" i="1"/>
  <c r="J19" i="1"/>
  <c r="J18" i="1"/>
  <c r="J55" i="13"/>
  <c r="J80" i="13" l="1"/>
  <c r="J79" i="13" s="1"/>
  <c r="AM23" i="1" s="1"/>
  <c r="AN23" i="1" s="1"/>
  <c r="AD79" i="13"/>
  <c r="AB79" i="13"/>
  <c r="Z79" i="13"/>
  <c r="W79" i="13"/>
  <c r="AF79" i="13" s="1"/>
  <c r="V79" i="13"/>
  <c r="T79" i="13"/>
  <c r="R79" i="13"/>
  <c r="P79" i="13"/>
  <c r="J78" i="13"/>
  <c r="J77" i="13"/>
  <c r="J76" i="13"/>
  <c r="AD75" i="13"/>
  <c r="AB75" i="13"/>
  <c r="Z75" i="13"/>
  <c r="W75" i="13"/>
  <c r="AF75" i="13" s="1"/>
  <c r="V75" i="13"/>
  <c r="T75" i="13"/>
  <c r="R75" i="13"/>
  <c r="P75" i="13"/>
  <c r="J74" i="13"/>
  <c r="J73" i="13"/>
  <c r="J72" i="13"/>
  <c r="J71" i="13"/>
  <c r="J70" i="13"/>
  <c r="J69" i="13"/>
  <c r="J68" i="13"/>
  <c r="J66" i="13"/>
  <c r="J65" i="13"/>
  <c r="J64" i="13"/>
  <c r="J63" i="13"/>
  <c r="J62" i="13"/>
  <c r="J61" i="13"/>
  <c r="AD60" i="13"/>
  <c r="AB60" i="13"/>
  <c r="Z60" i="13"/>
  <c r="W60" i="13"/>
  <c r="AF60" i="13" s="1"/>
  <c r="V60" i="13"/>
  <c r="T60" i="13"/>
  <c r="R60" i="13"/>
  <c r="P60" i="13"/>
  <c r="AD59" i="13"/>
  <c r="AB59" i="13"/>
  <c r="Z59" i="13"/>
  <c r="W59" i="13"/>
  <c r="AF59" i="13" s="1"/>
  <c r="V59" i="13"/>
  <c r="T59" i="13"/>
  <c r="R59" i="13"/>
  <c r="P59" i="13"/>
  <c r="J59" i="13"/>
  <c r="AD58" i="13"/>
  <c r="AB58" i="13"/>
  <c r="Z58" i="13"/>
  <c r="W58" i="13"/>
  <c r="AF58" i="13" s="1"/>
  <c r="V58" i="13"/>
  <c r="T58" i="13"/>
  <c r="R58" i="13"/>
  <c r="P58" i="13"/>
  <c r="J58" i="13"/>
  <c r="AD57" i="13"/>
  <c r="AB57" i="13"/>
  <c r="Z57" i="13"/>
  <c r="W57" i="13"/>
  <c r="AF57" i="13" s="1"/>
  <c r="V57" i="13"/>
  <c r="T57" i="13"/>
  <c r="R57" i="13"/>
  <c r="P57" i="13"/>
  <c r="J57" i="13"/>
  <c r="AD56" i="13"/>
  <c r="AB56" i="13"/>
  <c r="Z56" i="13"/>
  <c r="W56" i="13"/>
  <c r="AF56" i="13" s="1"/>
  <c r="V56" i="13"/>
  <c r="T56" i="13"/>
  <c r="R56" i="13"/>
  <c r="P56" i="13"/>
  <c r="J56" i="13"/>
  <c r="AD54" i="13"/>
  <c r="AB54" i="13"/>
  <c r="Z54" i="13"/>
  <c r="W54" i="13"/>
  <c r="AF54" i="13" s="1"/>
  <c r="V54" i="13"/>
  <c r="T54" i="13"/>
  <c r="R54" i="13"/>
  <c r="P54" i="13"/>
  <c r="J54" i="13"/>
  <c r="AD53" i="13"/>
  <c r="AB53" i="13"/>
  <c r="Z53" i="13"/>
  <c r="W53" i="13"/>
  <c r="AF53" i="13" s="1"/>
  <c r="V53" i="13"/>
  <c r="T53" i="13"/>
  <c r="R53" i="13"/>
  <c r="P53" i="13"/>
  <c r="J53" i="13"/>
  <c r="AD52" i="13"/>
  <c r="AB52" i="13"/>
  <c r="Z52" i="13"/>
  <c r="W52" i="13"/>
  <c r="AF52" i="13" s="1"/>
  <c r="V52" i="13"/>
  <c r="T52" i="13"/>
  <c r="R52" i="13"/>
  <c r="P52" i="13"/>
  <c r="J52" i="13"/>
  <c r="AE51" i="13"/>
  <c r="AC51" i="13"/>
  <c r="AA51" i="13"/>
  <c r="Y51" i="13"/>
  <c r="X51" i="13"/>
  <c r="U51" i="13"/>
  <c r="S51" i="13"/>
  <c r="Q51" i="13"/>
  <c r="O51" i="13"/>
  <c r="N51" i="13"/>
  <c r="M51" i="13"/>
  <c r="K51" i="13"/>
  <c r="AD50" i="13"/>
  <c r="AB50" i="13"/>
  <c r="Z50" i="13"/>
  <c r="V50" i="13"/>
  <c r="P50" i="13"/>
  <c r="AD49" i="13"/>
  <c r="AB49" i="13"/>
  <c r="Z49" i="13"/>
  <c r="V49" i="13"/>
  <c r="J49" i="13"/>
  <c r="AF48" i="13"/>
  <c r="AF22" i="13" s="1"/>
  <c r="AE48" i="13"/>
  <c r="AD48" i="13"/>
  <c r="AC48" i="13"/>
  <c r="AB48" i="13"/>
  <c r="AA48" i="13"/>
  <c r="Z48" i="13"/>
  <c r="Y48" i="13"/>
  <c r="X48" i="13"/>
  <c r="V48" i="13"/>
  <c r="V22" i="13" s="1"/>
  <c r="U48" i="13"/>
  <c r="T48" i="13"/>
  <c r="S48" i="13"/>
  <c r="R48" i="13"/>
  <c r="Q48" i="13"/>
  <c r="P48" i="13"/>
  <c r="O48" i="13"/>
  <c r="N48" i="13"/>
  <c r="M48" i="13"/>
  <c r="K47" i="13"/>
  <c r="K46" i="13"/>
  <c r="AF40" i="13"/>
  <c r="V40" i="13"/>
  <c r="L33" i="13"/>
  <c r="AF26" i="13"/>
  <c r="V26" i="13"/>
  <c r="J26" i="13"/>
  <c r="AF25" i="13"/>
  <c r="V25" i="13"/>
  <c r="J25" i="13"/>
  <c r="AF23" i="13"/>
  <c r="V23" i="13"/>
  <c r="J23" i="13"/>
  <c r="AF21" i="13"/>
  <c r="V21" i="13"/>
  <c r="J21" i="13"/>
  <c r="AF20" i="13"/>
  <c r="V20" i="13"/>
  <c r="J20" i="13"/>
  <c r="AF19" i="13"/>
  <c r="V19" i="13"/>
  <c r="J19" i="13"/>
  <c r="AF13" i="13"/>
  <c r="V13" i="13"/>
  <c r="AF12" i="13"/>
  <c r="V12" i="13"/>
  <c r="F12" i="13"/>
  <c r="AF10" i="13"/>
  <c r="V10" i="13"/>
  <c r="F10" i="13"/>
  <c r="E8" i="13"/>
  <c r="J13" i="13"/>
  <c r="F13" i="13"/>
  <c r="J10" i="13"/>
  <c r="Y47" i="13" l="1"/>
  <c r="Y46" i="13" s="1"/>
  <c r="X47" i="13"/>
  <c r="X46" i="13" s="1"/>
  <c r="AA47" i="13"/>
  <c r="AA46" i="13" s="1"/>
  <c r="M47" i="13"/>
  <c r="M46" i="13" s="1"/>
  <c r="AE47" i="13"/>
  <c r="AE46" i="13" s="1"/>
  <c r="Q47" i="13"/>
  <c r="Q46" i="13" s="1"/>
  <c r="O47" i="13"/>
  <c r="O46" i="13" s="1"/>
  <c r="T49" i="13"/>
  <c r="N47" i="13"/>
  <c r="N46" i="13" s="1"/>
  <c r="U47" i="13"/>
  <c r="U46" i="13" s="1"/>
  <c r="V51" i="13"/>
  <c r="V47" i="13" s="1"/>
  <c r="V46" i="13" s="1"/>
  <c r="V17" i="13" s="1"/>
  <c r="R51" i="13"/>
  <c r="R47" i="13" s="1"/>
  <c r="R46" i="13" s="1"/>
  <c r="AB51" i="13"/>
  <c r="AB47" i="13" s="1"/>
  <c r="AB46" i="13" s="1"/>
  <c r="P51" i="13"/>
  <c r="P47" i="13" s="1"/>
  <c r="P46" i="13" s="1"/>
  <c r="Z51" i="13"/>
  <c r="Z47" i="13" s="1"/>
  <c r="Z46" i="13" s="1"/>
  <c r="J50" i="13"/>
  <c r="J48" i="13" s="1"/>
  <c r="AG18" i="1" s="1"/>
  <c r="AN18" i="1" s="1"/>
  <c r="T51" i="13"/>
  <c r="T47" i="13" s="1"/>
  <c r="T46" i="13" s="1"/>
  <c r="R50" i="13"/>
  <c r="T50" i="13"/>
  <c r="J51" i="13"/>
  <c r="AM19" i="1" s="1"/>
  <c r="AN19" i="1" s="1"/>
  <c r="S47" i="13"/>
  <c r="S46" i="13" s="1"/>
  <c r="AD51" i="13"/>
  <c r="AD47" i="13" s="1"/>
  <c r="AD46" i="13" s="1"/>
  <c r="J60" i="13"/>
  <c r="AM20" i="1" s="1"/>
  <c r="AN20" i="1" s="1"/>
  <c r="AC47" i="13"/>
  <c r="AC46" i="13" s="1"/>
  <c r="J67" i="13"/>
  <c r="AM21" i="1" s="1"/>
  <c r="AN21" i="1" s="1"/>
  <c r="J75" i="13"/>
  <c r="AM22" i="1" s="1"/>
  <c r="AN22" i="1" s="1"/>
  <c r="AF51" i="13"/>
  <c r="AF24" i="13" s="1"/>
  <c r="J12" i="13"/>
  <c r="P49" i="13"/>
  <c r="E6" i="13"/>
  <c r="R49" i="13"/>
  <c r="W50" i="13"/>
  <c r="AF50" i="13" s="1"/>
  <c r="W49" i="13"/>
  <c r="AF49" i="13" s="1"/>
  <c r="J47" i="13" l="1"/>
  <c r="J24" i="13"/>
  <c r="J22" i="13"/>
  <c r="V24" i="13"/>
  <c r="V18" i="13"/>
  <c r="AF47" i="13"/>
  <c r="J46" i="13" l="1"/>
  <c r="J18" i="13"/>
  <c r="AF46" i="13"/>
  <c r="AF18" i="13"/>
  <c r="AG17" i="1" l="1"/>
  <c r="AN17" i="1" s="1"/>
  <c r="J43" i="13"/>
  <c r="J17" i="13"/>
  <c r="AF17" i="13"/>
  <c r="AQ18" i="1" l="1"/>
  <c r="AQ17" i="1" s="1"/>
</calcChain>
</file>

<file path=xl/sharedStrings.xml><?xml version="1.0" encoding="utf-8"?>
<sst xmlns="http://schemas.openxmlformats.org/spreadsheetml/2006/main" count="199" uniqueCount="101">
  <si>
    <t/>
  </si>
  <si>
    <t>{89d3d6d7-649d-4f21-9c13-044395fb68ad}</t>
  </si>
  <si>
    <t>Kód:</t>
  </si>
  <si>
    <t>Stavba:</t>
  </si>
  <si>
    <t>Miesto:</t>
  </si>
  <si>
    <t>Dátum:</t>
  </si>
  <si>
    <t>Objednávateľ:</t>
  </si>
  <si>
    <t>Zhotoviteľ:</t>
  </si>
  <si>
    <t>Projektant:</t>
  </si>
  <si>
    <t>Spracovateľ:</t>
  </si>
  <si>
    <t>DPH</t>
  </si>
  <si>
    <t>znížená</t>
  </si>
  <si>
    <t>Kód</t>
  </si>
  <si>
    <t>Popis</t>
  </si>
  <si>
    <t>Cena bez DPH [EUR]</t>
  </si>
  <si>
    <t>Cena s DPH [EUR]</t>
  </si>
  <si>
    <t>Typ</t>
  </si>
  <si>
    <t>Náklady z rozpočtov</t>
  </si>
  <si>
    <t>D</t>
  </si>
  <si>
    <t>0</t>
  </si>
  <si>
    <t>###NOIMPORT###</t>
  </si>
  <si>
    <t>IMPORT</t>
  </si>
  <si>
    <t>{00000000-0000-0000-0000-000000000000}</t>
  </si>
  <si>
    <t>1</t>
  </si>
  <si>
    <t>{b4a4e43f-3a11-4c33-ad61-ab0881354f04}</t>
  </si>
  <si>
    <t>Objekt:</t>
  </si>
  <si>
    <t>REKAPITULÁCIA ROZPOČTU</t>
  </si>
  <si>
    <t>Kód dielu - Popis</t>
  </si>
  <si>
    <t>Cena celkom [EUR]</t>
  </si>
  <si>
    <t>Náklady z rozpočtu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</si>
  <si>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</si>
  <si>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</si>
  <si>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</si>
  <si>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</si>
  <si>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</si>
  <si>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</si>
  <si>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</si>
  <si>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</si>
  <si>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VRN - Vedľajšie rozpočtové náklady</t>
  </si>
  <si>
    <t>PČ</t>
  </si>
  <si>
    <t>MJ</t>
  </si>
  <si>
    <t>Množstvo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</si>
  <si>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</si>
  <si>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</si>
  <si>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</si>
  <si>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</si>
  <si>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</si>
  <si>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</si>
  <si>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</si>
  <si>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</si>
  <si>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</si>
  <si>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m</t>
  </si>
  <si>
    <t>m3</t>
  </si>
  <si>
    <t>m2</t>
  </si>
  <si>
    <t>Komunikácie</t>
  </si>
  <si>
    <t>ks</t>
  </si>
  <si>
    <t>Ostatné konštrukcie a práce-búranie</t>
  </si>
  <si>
    <t>kpl</t>
  </si>
  <si>
    <t>Osadenie záhonového alebo parkového obrubníka betón., do lôžka z bet. pros. tr. C 16/20 s bočnou oporou</t>
  </si>
  <si>
    <t>Obrubník PREMAC parkový, lxšxv 1000x50x200 mm, sivá</t>
  </si>
  <si>
    <t>Lôžko pod obrubníky, krajníky alebo obruby z dlažobných kociek z betónu prostého tr. C 16/20</t>
  </si>
  <si>
    <t>Banská Štiavnica</t>
  </si>
  <si>
    <t>Mesto Banská Štiavnica, Radničné námestie 1, 969 24 Banská Štiavnica</t>
  </si>
  <si>
    <t>Prestavané  09/2021          Množstvo</t>
  </si>
  <si>
    <t>Prestavané                09/2021                          Cena celkom [EUR]</t>
  </si>
  <si>
    <t>Zostatok       Množstvo</t>
  </si>
  <si>
    <t>Zostatok                             Cena celkom [EUR]</t>
  </si>
  <si>
    <t>Cena ZoD                  bez DPH [EUR]</t>
  </si>
  <si>
    <t xml:space="preserve">Kladenie betónovej dlažby do lôžka z kameniva ťaženého                                                                  </t>
  </si>
  <si>
    <t xml:space="preserve">Zámková dlažba KLASIKO sivá  hr 6cm                                                                                     </t>
  </si>
  <si>
    <t>Elektro</t>
  </si>
  <si>
    <t xml:space="preserve">3 x stožiare, 3 x lampa, 3x pätka, 3x reproduktory, svetlá,  Elektrická kabeláž </t>
  </si>
  <si>
    <t>Gabiónový obklad</t>
  </si>
  <si>
    <t>Zábradlie dvojmadlové s kotviacimi platňami vrátane náterov (resp. pozink)</t>
  </si>
  <si>
    <t>Spojovací materiál</t>
  </si>
  <si>
    <t xml:space="preserve">Osadenie zábradlia </t>
  </si>
  <si>
    <t xml:space="preserve">Dodávka gabionových sietí </t>
  </si>
  <si>
    <t>dodávka spojovacieho materiálu</t>
  </si>
  <si>
    <t>dodávka spoj. Materiálu, chemických kotiev a vŕtania</t>
  </si>
  <si>
    <t>dodávka kameniva 32/63 vrátane dopravy</t>
  </si>
  <si>
    <t>Montáž gabionovej konštrukcie</t>
  </si>
  <si>
    <t>Sypanie kameniva a vypĺňanie košov vrátane stroja</t>
  </si>
  <si>
    <t xml:space="preserve">Vybudovanie nového oporného múru pre rozbežisko hodu oštepom, vrátane gabiónového obkladu </t>
  </si>
  <si>
    <t>Štrkový podsyp pod gabióny</t>
  </si>
  <si>
    <t>Obetónovanie spodnej hrany košov proti posunutiu</t>
  </si>
  <si>
    <t>Dobetonávky rozpadnutých častí múra C 30/37</t>
  </si>
  <si>
    <t>Rohový gabionový múr</t>
  </si>
  <si>
    <t xml:space="preserve">Zemné práce /výkop, búranie pôvodného múrika, zásyp, geotextília a svahovanie </t>
  </si>
  <si>
    <t>Lôžko z štrkodrvy</t>
  </si>
  <si>
    <t>Dodávka spojovacieho materiálu</t>
  </si>
  <si>
    <t>Dodávka kameniva 32/63 vrátane dopravy</t>
  </si>
  <si>
    <t>Zábradlie</t>
  </si>
  <si>
    <t xml:space="preserve">sub. </t>
  </si>
  <si>
    <t>Výkaz výmer</t>
  </si>
  <si>
    <t>Cena celkom [EUR bez DPH]</t>
  </si>
  <si>
    <t>J.cena [EUR bez DPH]</t>
  </si>
  <si>
    <t xml:space="preserve">REKAPITULÁCIA </t>
  </si>
  <si>
    <t>BGU žľab univerzálny s mrežou, dodávka + osadenie</t>
  </si>
  <si>
    <t>Cena s DPH:</t>
  </si>
  <si>
    <t>Stavebné úpravy bezprostredného okolia atletického štadión</t>
  </si>
  <si>
    <t>Stavebné úpravy bezprostredného okolia atletického štadióna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</si>
</sst>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#,##0.00000"/>
    <numFmt numFmtId="166" formatCode="#,##0.000"/>
    <numFmt numFmtId="167" formatCode="#,##0.00\ &quot;€&quot;"/>
  </numFmts>
  <fonts count="35" x14ac:knownFonts="1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b/>
      <sz val="14"/>
      <name val="Arial CE"/>
    </font>
    <font>
      <b/>
      <sz val="10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b/>
      <sz val="12"/>
      <color rgb="FF800000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Helv"/>
      <charset val="238"/>
    </font>
    <font>
      <i/>
      <sz val="9"/>
      <name val="Arial CE"/>
      <charset val="238"/>
    </font>
    <font>
      <i/>
      <sz val="8"/>
      <name val="Arial CE"/>
      <charset val="238"/>
    </font>
    <font>
      <i/>
      <sz val="9"/>
      <color rgb="FF969696"/>
      <name val="Arial CE"/>
      <charset val="238"/>
    </font>
    <font>
      <sz val="9"/>
      <name val="Arial CE"/>
      <family val="2"/>
    </font>
    <font>
      <sz val="9"/>
      <name val="Arial CE"/>
      <charset val="238"/>
    </font>
    <font>
      <sz val="8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969696"/>
      </left>
      <right style="thin">
        <color indexed="64"/>
      </right>
      <top style="hair">
        <color rgb="FF969696"/>
      </top>
      <bottom style="hair">
        <color rgb="FF969696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23" fillId="0" borderId="16"/>
    <xf numFmtId="0" fontId="23" fillId="0" borderId="16"/>
    <xf numFmtId="0" fontId="1" fillId="0" borderId="0"/>
    <xf numFmtId="0" fontId="23" fillId="0" borderId="16"/>
    <xf numFmtId="0" fontId="23" fillId="0" borderId="16"/>
    <xf numFmtId="0" fontId="23" fillId="0" borderId="0"/>
    <xf numFmtId="0" fontId="24" fillId="0" borderId="0" applyAlignment="0">
      <alignment vertical="top" wrapText="1"/>
      <protection locked="0"/>
    </xf>
    <xf numFmtId="0" fontId="25" fillId="0" borderId="0"/>
    <xf numFmtId="0" fontId="26" fillId="0" borderId="0"/>
  </cellStyleXfs>
  <cellXfs count="23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4" fontId="7" fillId="0" borderId="14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4" fontId="8" fillId="0" borderId="14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3" borderId="17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164" fontId="3" fillId="0" borderId="22" xfId="0" applyNumberFormat="1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9" fillId="0" borderId="0" xfId="0" applyFont="1" applyBorder="1"/>
    <xf numFmtId="0" fontId="0" fillId="0" borderId="24" xfId="0" applyBorder="1" applyAlignment="1">
      <alignment vertical="center"/>
    </xf>
    <xf numFmtId="0" fontId="0" fillId="0" borderId="21" xfId="0" applyBorder="1" applyAlignment="1">
      <alignment vertical="center"/>
    </xf>
    <xf numFmtId="0" fontId="14" fillId="2" borderId="28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166" fontId="14" fillId="0" borderId="1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8" xfId="0" applyBorder="1" applyAlignment="1">
      <alignment vertical="center"/>
    </xf>
    <xf numFmtId="0" fontId="10" fillId="0" borderId="22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66" fontId="16" fillId="0" borderId="0" xfId="0" applyNumberFormat="1" applyFont="1"/>
    <xf numFmtId="166" fontId="16" fillId="0" borderId="22" xfId="0" applyNumberFormat="1" applyFont="1" applyBorder="1"/>
    <xf numFmtId="0" fontId="9" fillId="0" borderId="0" xfId="0" applyFont="1"/>
    <xf numFmtId="0" fontId="9" fillId="0" borderId="21" xfId="0" applyFont="1" applyBorder="1"/>
    <xf numFmtId="166" fontId="7" fillId="0" borderId="0" xfId="0" applyNumberFormat="1" applyFont="1"/>
    <xf numFmtId="0" fontId="0" fillId="0" borderId="21" xfId="0" applyFill="1" applyBorder="1" applyAlignment="1" applyProtection="1">
      <alignment vertical="center"/>
      <protection locked="0"/>
    </xf>
    <xf numFmtId="49" fontId="14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166" fontId="14" fillId="0" borderId="32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165" fontId="15" fillId="0" borderId="0" xfId="0" applyNumberFormat="1" applyFont="1" applyFill="1" applyAlignment="1">
      <alignment vertical="center"/>
    </xf>
    <xf numFmtId="165" fontId="15" fillId="0" borderId="1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5" fillId="0" borderId="9" xfId="0" applyFont="1" applyFill="1" applyBorder="1" applyAlignment="1">
      <alignment horizontal="left" vertical="center"/>
    </xf>
    <xf numFmtId="166" fontId="14" fillId="0" borderId="26" xfId="0" applyNumberFormat="1" applyFont="1" applyFill="1" applyBorder="1" applyAlignment="1" applyProtection="1">
      <alignment vertical="center"/>
      <protection locked="0"/>
    </xf>
    <xf numFmtId="0" fontId="9" fillId="0" borderId="21" xfId="0" applyFont="1" applyFill="1" applyBorder="1"/>
    <xf numFmtId="0" fontId="9" fillId="0" borderId="0" xfId="0" applyFont="1" applyFill="1"/>
    <xf numFmtId="166" fontId="8" fillId="0" borderId="0" xfId="0" applyNumberFormat="1" applyFont="1" applyFill="1"/>
    <xf numFmtId="166" fontId="7" fillId="0" borderId="0" xfId="0" applyNumberFormat="1" applyFont="1" applyFill="1" applyBorder="1"/>
    <xf numFmtId="166" fontId="7" fillId="0" borderId="22" xfId="0" applyNumberFormat="1" applyFont="1" applyFill="1" applyBorder="1"/>
    <xf numFmtId="166" fontId="7" fillId="0" borderId="0" xfId="0" applyNumberFormat="1" applyFont="1" applyFill="1"/>
    <xf numFmtId="0" fontId="2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2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166" fontId="7" fillId="0" borderId="22" xfId="0" applyNumberFormat="1" applyFont="1" applyBorder="1"/>
    <xf numFmtId="0" fontId="8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4" fillId="2" borderId="32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13" xfId="0" applyFill="1" applyBorder="1" applyAlignment="1" applyProtection="1">
      <alignment vertical="center"/>
      <protection locked="0"/>
    </xf>
    <xf numFmtId="0" fontId="27" fillId="0" borderId="15" xfId="0" applyFont="1" applyFill="1" applyBorder="1" applyAlignment="1" applyProtection="1">
      <alignment horizontal="center" vertical="center" wrapText="1"/>
      <protection locked="0"/>
    </xf>
    <xf numFmtId="166" fontId="27" fillId="0" borderId="15" xfId="0" applyNumberFormat="1" applyFont="1" applyFill="1" applyBorder="1" applyAlignment="1" applyProtection="1">
      <alignment vertical="center"/>
      <protection locked="0"/>
    </xf>
    <xf numFmtId="0" fontId="28" fillId="0" borderId="13" xfId="0" applyFont="1" applyFill="1" applyBorder="1" applyAlignment="1" applyProtection="1">
      <alignment vertical="center"/>
      <protection locked="0"/>
    </xf>
    <xf numFmtId="0" fontId="29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8" fillId="0" borderId="12" xfId="0" applyFont="1" applyFill="1" applyBorder="1" applyAlignment="1" applyProtection="1">
      <alignment vertical="center"/>
      <protection locked="0"/>
    </xf>
    <xf numFmtId="166" fontId="19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166" fontId="19" fillId="0" borderId="0" xfId="0" applyNumberFormat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164" fontId="3" fillId="0" borderId="22" xfId="0" applyNumberFormat="1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166" fontId="14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66" fontId="14" fillId="0" borderId="22" xfId="0" applyNumberFormat="1" applyFont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65" fontId="15" fillId="0" borderId="0" xfId="0" applyNumberFormat="1" applyFont="1" applyAlignment="1">
      <alignment vertical="center"/>
    </xf>
    <xf numFmtId="166" fontId="14" fillId="4" borderId="15" xfId="0" applyNumberFormat="1" applyFont="1" applyFill="1" applyBorder="1" applyAlignment="1" applyProtection="1">
      <alignment vertical="center"/>
      <protection locked="0"/>
    </xf>
    <xf numFmtId="166" fontId="14" fillId="4" borderId="26" xfId="0" applyNumberFormat="1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166" fontId="14" fillId="4" borderId="32" xfId="0" applyNumberFormat="1" applyFont="1" applyFill="1" applyBorder="1" applyAlignment="1" applyProtection="1">
      <alignment vertical="center"/>
      <protection locked="0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center" vertical="center"/>
    </xf>
    <xf numFmtId="165" fontId="15" fillId="4" borderId="0" xfId="0" applyNumberFormat="1" applyFont="1" applyFill="1" applyAlignment="1">
      <alignment vertical="center"/>
    </xf>
    <xf numFmtId="165" fontId="15" fillId="4" borderId="10" xfId="0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15" fillId="4" borderId="9" xfId="0" applyFont="1" applyFill="1" applyBorder="1" applyAlignment="1">
      <alignment horizontal="left" vertical="center"/>
    </xf>
    <xf numFmtId="166" fontId="21" fillId="4" borderId="15" xfId="0" applyNumberFormat="1" applyFont="1" applyFill="1" applyBorder="1" applyAlignment="1" applyProtection="1">
      <alignment vertical="center"/>
      <protection locked="0"/>
    </xf>
    <xf numFmtId="166" fontId="21" fillId="4" borderId="26" xfId="0" applyNumberFormat="1" applyFont="1" applyFill="1" applyBorder="1" applyAlignment="1" applyProtection="1">
      <alignment vertical="center"/>
      <protection locked="0"/>
    </xf>
    <xf numFmtId="0" fontId="22" fillId="4" borderId="13" xfId="0" applyFont="1" applyFill="1" applyBorder="1" applyAlignment="1" applyProtection="1">
      <alignment vertical="center"/>
      <protection locked="0"/>
    </xf>
    <xf numFmtId="166" fontId="21" fillId="4" borderId="32" xfId="0" applyNumberFormat="1" applyFont="1" applyFill="1" applyBorder="1" applyAlignment="1" applyProtection="1">
      <alignment vertical="center"/>
      <protection locked="0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center" vertical="center"/>
    </xf>
    <xf numFmtId="0" fontId="21" fillId="4" borderId="9" xfId="0" applyFont="1" applyFill="1" applyBorder="1" applyAlignment="1">
      <alignment horizontal="left" vertical="center"/>
    </xf>
    <xf numFmtId="166" fontId="27" fillId="4" borderId="15" xfId="0" applyNumberFormat="1" applyFont="1" applyFill="1" applyBorder="1" applyAlignment="1" applyProtection="1">
      <alignment vertical="center"/>
      <protection locked="0"/>
    </xf>
    <xf numFmtId="0" fontId="28" fillId="4" borderId="13" xfId="0" applyFont="1" applyFill="1" applyBorder="1" applyAlignment="1" applyProtection="1">
      <alignment vertical="center"/>
      <protection locked="0"/>
    </xf>
    <xf numFmtId="166" fontId="27" fillId="4" borderId="32" xfId="0" applyNumberFormat="1" applyFont="1" applyFill="1" applyBorder="1" applyAlignment="1" applyProtection="1">
      <alignment vertical="center"/>
      <protection locked="0"/>
    </xf>
    <xf numFmtId="0" fontId="29" fillId="4" borderId="0" xfId="0" applyFont="1" applyFill="1" applyAlignment="1">
      <alignment horizontal="left" vertical="center"/>
    </xf>
    <xf numFmtId="0" fontId="29" fillId="4" borderId="0" xfId="0" applyFont="1" applyFill="1" applyAlignment="1">
      <alignment horizontal="center" vertical="center"/>
    </xf>
    <xf numFmtId="165" fontId="29" fillId="4" borderId="0" xfId="0" applyNumberFormat="1" applyFont="1" applyFill="1" applyAlignment="1">
      <alignment vertical="center"/>
    </xf>
    <xf numFmtId="165" fontId="29" fillId="4" borderId="10" xfId="0" applyNumberFormat="1" applyFont="1" applyFill="1" applyBorder="1" applyAlignment="1">
      <alignment vertical="center"/>
    </xf>
    <xf numFmtId="0" fontId="28" fillId="4" borderId="0" xfId="0" applyFont="1" applyFill="1" applyAlignment="1">
      <alignment vertical="center"/>
    </xf>
    <xf numFmtId="0" fontId="29" fillId="4" borderId="9" xfId="0" applyFont="1" applyFill="1" applyBorder="1" applyAlignment="1">
      <alignment horizontal="left" vertical="center"/>
    </xf>
    <xf numFmtId="166" fontId="27" fillId="4" borderId="26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33" fillId="0" borderId="33" xfId="0" applyFont="1" applyBorder="1" applyAlignment="1">
      <alignment horizontal="left" vertical="center"/>
    </xf>
    <xf numFmtId="167" fontId="34" fillId="0" borderId="34" xfId="0" applyNumberFormat="1" applyFont="1" applyBorder="1" applyAlignment="1">
      <alignment horizontal="right" vertical="center" wrapText="1"/>
    </xf>
    <xf numFmtId="0" fontId="31" fillId="0" borderId="15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 applyBorder="1"/>
    <xf numFmtId="0" fontId="21" fillId="0" borderId="15" xfId="0" applyFont="1" applyFill="1" applyBorder="1" applyAlignment="1" applyProtection="1">
      <alignment horizontal="center" vertical="center"/>
      <protection locked="0"/>
    </xf>
    <xf numFmtId="49" fontId="21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15" xfId="0" applyFont="1" applyFill="1" applyBorder="1" applyAlignment="1" applyProtection="1">
      <alignment horizontal="left" vertical="center" wrapText="1"/>
      <protection locked="0"/>
    </xf>
    <xf numFmtId="0" fontId="21" fillId="0" borderId="15" xfId="0" applyFont="1" applyFill="1" applyBorder="1" applyAlignment="1" applyProtection="1">
      <alignment horizontal="center" vertical="center" wrapText="1"/>
      <protection locked="0"/>
    </xf>
    <xf numFmtId="166" fontId="21" fillId="0" borderId="15" xfId="0" applyNumberFormat="1" applyFont="1" applyFill="1" applyBorder="1" applyAlignment="1" applyProtection="1">
      <alignment vertical="center"/>
      <protection locked="0"/>
    </xf>
    <xf numFmtId="166" fontId="21" fillId="0" borderId="26" xfId="0" applyNumberFormat="1" applyFont="1" applyFill="1" applyBorder="1" applyAlignment="1" applyProtection="1">
      <alignment vertical="center"/>
      <protection locked="0"/>
    </xf>
    <xf numFmtId="49" fontId="31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166" fontId="14" fillId="0" borderId="0" xfId="0" applyNumberFormat="1" applyFont="1" applyFill="1" applyBorder="1" applyAlignment="1" applyProtection="1">
      <alignment vertical="center"/>
      <protection locked="0"/>
    </xf>
    <xf numFmtId="166" fontId="14" fillId="0" borderId="22" xfId="0" applyNumberFormat="1" applyFont="1" applyFill="1" applyBorder="1" applyAlignment="1" applyProtection="1">
      <alignment vertical="center"/>
      <protection locked="0"/>
    </xf>
    <xf numFmtId="0" fontId="30" fillId="0" borderId="0" xfId="0" applyFont="1" applyFill="1" applyBorder="1" applyAlignment="1">
      <alignment vertical="center"/>
    </xf>
    <xf numFmtId="0" fontId="27" fillId="0" borderId="15" xfId="0" applyFont="1" applyFill="1" applyBorder="1" applyAlignment="1" applyProtection="1">
      <alignment horizontal="center" vertical="center"/>
      <protection locked="0"/>
    </xf>
    <xf numFmtId="49" fontId="27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15" xfId="0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Fill="1" applyBorder="1" applyAlignment="1">
      <alignment vertical="center"/>
    </xf>
    <xf numFmtId="0" fontId="28" fillId="0" borderId="21" xfId="0" applyFont="1" applyFill="1" applyBorder="1" applyAlignment="1" applyProtection="1">
      <alignment vertical="center"/>
      <protection locked="0"/>
    </xf>
    <xf numFmtId="0" fontId="0" fillId="0" borderId="23" xfId="0" applyFill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left" vertical="center"/>
    </xf>
    <xf numFmtId="166" fontId="19" fillId="0" borderId="22" xfId="0" applyNumberFormat="1" applyFont="1" applyBorder="1" applyAlignment="1">
      <alignment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left" vertical="center" wrapText="1"/>
    </xf>
    <xf numFmtId="166" fontId="19" fillId="0" borderId="0" xfId="0" applyNumberFormat="1" applyFont="1" applyBorder="1" applyAlignment="1">
      <alignment horizontal="right" vertical="center"/>
    </xf>
    <xf numFmtId="166" fontId="16" fillId="0" borderId="0" xfId="0" applyNumberFormat="1" applyFont="1" applyBorder="1" applyAlignment="1">
      <alignment horizontal="right" vertical="center"/>
    </xf>
    <xf numFmtId="166" fontId="16" fillId="0" borderId="22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</cellXfs>
  <cellStyles count="10">
    <cellStyle name="Normálna" xfId="0" builtinId="0" customBuiltin="1"/>
    <cellStyle name="Normálna 12" xfId="3" xr:uid="{00000000-0005-0000-0000-000002000000}"/>
    <cellStyle name="Normálna 2" xfId="2" xr:uid="{00000000-0005-0000-0000-000003000000}"/>
    <cellStyle name="Normálna 3" xfId="7" xr:uid="{6EA9AAE0-C3C6-4BD3-83DC-35D9CD60CFE5}"/>
    <cellStyle name="normálne 2 4 2 2" xfId="6" xr:uid="{00000000-0005-0000-0000-000004000000}"/>
    <cellStyle name="normálne 9 2" xfId="1" xr:uid="{00000000-0005-0000-0000-000005000000}"/>
    <cellStyle name="normálne 9 2 2" xfId="4" xr:uid="{00000000-0005-0000-0000-000006000000}"/>
    <cellStyle name="normálne_Rozpočet na SORO" xfId="8" xr:uid="{FFC84855-5DD1-44C7-AE7A-96E09F4E2325}"/>
    <cellStyle name="normální_Cenová ponuka slaboprúd_študentský internát" xfId="5" xr:uid="{00000000-0005-0000-0000-000007000000}"/>
    <cellStyle name="Stil 1" xfId="9" xr:uid="{B328CDF0-261B-4CF9-86C8-7A2F2BA5437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jtmanikjar/AppData/Local/Microsoft/Windows/INetCache/Content.Outlook/TWGDOIAS/3A_Dodatok%20&#269;.2_S&#250;pis%20vykoanan&#253;ch%20pr&#225;c%20112021_Naviac%20pr&#225;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Hárok3"/>
      <sheetName val="SO 01 - ATLETICKÝ OVÁL+ naviac"/>
      <sheetName val="Hárok2"/>
      <sheetName val="futbalisti "/>
      <sheetName val="atletika"/>
      <sheetName val="okolie"/>
      <sheetName val="SO 01.1 - PRÍPRAVA NA ELE..."/>
      <sheetName val="SO 02 - SKOK DO DIAĽKY"/>
      <sheetName val="SO 03, SO 04, SO 05 - SEV..."/>
      <sheetName val="SO 06 - VRH GUĽOU"/>
      <sheetName val="SO 09 - PREKLÁDKA OPLOTEN..."/>
      <sheetName val="SO 10 - KAMEROVÝ SYSTÉM"/>
    </sheetNames>
    <sheetDataSet>
      <sheetData sheetId="0">
        <row r="6">
          <cell r="K6" t="str">
            <v>REKONŠTRUKCIA A MODERNIZÁCIA ATLETICKÉHO ŠTADIÓNA V BANSKEJ ŠTIAVNICI (I.ETAPA)</v>
          </cell>
        </row>
      </sheetData>
      <sheetData sheetId="1" refreshError="1"/>
      <sheetData sheetId="2">
        <row r="164">
          <cell r="M164">
            <v>10574.951999999999</v>
          </cell>
        </row>
      </sheetData>
      <sheetData sheetId="3" refreshError="1"/>
      <sheetData sheetId="4">
        <row r="164">
          <cell r="M164">
            <v>211.2</v>
          </cell>
        </row>
      </sheetData>
      <sheetData sheetId="5">
        <row r="164">
          <cell r="M164">
            <v>917.76</v>
          </cell>
        </row>
      </sheetData>
      <sheetData sheetId="6">
        <row r="164">
          <cell r="M164">
            <v>4876.68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CA24"/>
  <sheetViews>
    <sheetView showGridLines="0" zoomScale="85" zoomScaleNormal="85" workbookViewId="0">
      <selection activeCell="AU15" sqref="AU15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1" style="1" customWidth="1"/>
    <col min="35" max="35" width="10.1640625" style="1" customWidth="1"/>
    <col min="36" max="37" width="2.5" style="1" customWidth="1"/>
    <col min="38" max="38" width="1.1640625" style="1" customWidth="1"/>
    <col min="39" max="39" width="14.83203125" style="1" customWidth="1"/>
    <col min="40" max="40" width="9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9.83203125" style="1" hidden="1" customWidth="1"/>
    <col min="45" max="45" width="14.5" style="1" customWidth="1"/>
    <col min="59" max="79" width="9.33203125" style="1" hidden="1"/>
  </cols>
  <sheetData>
    <row r="4" spans="1:45" s="2" customFormat="1" ht="6.95" customHeight="1" x14ac:dyDescent="0.2">
      <c r="A4" s="10"/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177"/>
      <c r="AQ4" s="39"/>
      <c r="AR4" s="40"/>
      <c r="AS4" s="10"/>
    </row>
    <row r="5" spans="1:45" s="2" customFormat="1" ht="24.95" customHeight="1" x14ac:dyDescent="0.2">
      <c r="A5" s="10"/>
      <c r="B5" s="41"/>
      <c r="C5" s="42" t="s">
        <v>96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42"/>
      <c r="AN5" s="42"/>
      <c r="AO5" s="118"/>
      <c r="AP5" s="109"/>
      <c r="AQ5" s="12"/>
      <c r="AR5" s="31"/>
      <c r="AS5" s="10"/>
    </row>
    <row r="6" spans="1:45" s="2" customFormat="1" ht="6.95" customHeight="1" x14ac:dyDescent="0.2">
      <c r="A6" s="10"/>
      <c r="B6" s="41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09"/>
      <c r="AQ6" s="12"/>
      <c r="AR6" s="31"/>
      <c r="AS6" s="10"/>
    </row>
    <row r="7" spans="1:45" s="3" customFormat="1" ht="12" customHeight="1" x14ac:dyDescent="0.2">
      <c r="B7" s="43"/>
      <c r="C7" s="117" t="s">
        <v>2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07"/>
      <c r="AQ7" s="44"/>
      <c r="AR7" s="44"/>
    </row>
    <row r="8" spans="1:45" s="4" customFormat="1" ht="36.950000000000003" customHeight="1" x14ac:dyDescent="0.2">
      <c r="B8" s="45"/>
      <c r="C8" s="46" t="s">
        <v>3</v>
      </c>
      <c r="D8" s="139"/>
      <c r="E8" s="139"/>
      <c r="F8" s="139"/>
      <c r="G8" s="139"/>
      <c r="H8" s="139"/>
      <c r="I8" s="139"/>
      <c r="J8" s="139"/>
      <c r="K8" s="139"/>
      <c r="L8" s="212" t="s">
        <v>99</v>
      </c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108"/>
      <c r="AQ8" s="47"/>
      <c r="AR8" s="47"/>
    </row>
    <row r="9" spans="1:45" s="2" customFormat="1" ht="6.95" customHeight="1" x14ac:dyDescent="0.2">
      <c r="A9" s="10"/>
      <c r="B9" s="41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09"/>
      <c r="AQ9" s="12"/>
      <c r="AR9" s="31"/>
      <c r="AS9" s="10"/>
    </row>
    <row r="10" spans="1:45" s="2" customFormat="1" ht="12" customHeight="1" x14ac:dyDescent="0.2">
      <c r="A10" s="10"/>
      <c r="B10" s="41"/>
      <c r="C10" s="117" t="s">
        <v>4</v>
      </c>
      <c r="D10" s="118"/>
      <c r="E10" s="118"/>
      <c r="F10" s="118"/>
      <c r="G10" s="118"/>
      <c r="H10" s="118"/>
      <c r="I10" s="118"/>
      <c r="J10" s="118"/>
      <c r="K10" s="118"/>
      <c r="L10" s="4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7" t="s">
        <v>5</v>
      </c>
      <c r="AJ10" s="118"/>
      <c r="AK10" s="118"/>
      <c r="AL10" s="118"/>
      <c r="AM10" s="214">
        <v>44672</v>
      </c>
      <c r="AN10" s="214"/>
      <c r="AO10" s="118"/>
      <c r="AP10" s="109"/>
      <c r="AQ10" s="12"/>
      <c r="AR10" s="31"/>
      <c r="AS10" s="10"/>
    </row>
    <row r="11" spans="1:45" s="2" customFormat="1" ht="6.95" customHeight="1" x14ac:dyDescent="0.2">
      <c r="A11" s="10"/>
      <c r="B11" s="41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09"/>
      <c r="AQ11" s="12"/>
      <c r="AR11" s="31"/>
      <c r="AS11" s="10"/>
    </row>
    <row r="12" spans="1:45" s="2" customFormat="1" ht="29.45" customHeight="1" x14ac:dyDescent="0.2">
      <c r="A12" s="10"/>
      <c r="B12" s="41"/>
      <c r="C12" s="117" t="s">
        <v>6</v>
      </c>
      <c r="D12" s="118"/>
      <c r="E12" s="118"/>
      <c r="F12" s="118"/>
      <c r="G12" s="118"/>
      <c r="H12" s="118"/>
      <c r="I12" s="118"/>
      <c r="J12" s="118"/>
      <c r="K12" s="118"/>
      <c r="L12" s="211" t="s">
        <v>62</v>
      </c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117" t="s">
        <v>8</v>
      </c>
      <c r="AJ12" s="118"/>
      <c r="AK12" s="118"/>
      <c r="AL12" s="118"/>
      <c r="AM12" s="215"/>
      <c r="AN12" s="216"/>
      <c r="AO12" s="216"/>
      <c r="AP12" s="217"/>
      <c r="AQ12" s="12"/>
      <c r="AR12" s="69"/>
      <c r="AS12" s="10"/>
    </row>
    <row r="13" spans="1:45" s="2" customFormat="1" ht="15.2" customHeight="1" x14ac:dyDescent="0.2">
      <c r="A13" s="10"/>
      <c r="B13" s="41"/>
      <c r="C13" s="117" t="s">
        <v>7</v>
      </c>
      <c r="D13" s="118"/>
      <c r="E13" s="118"/>
      <c r="F13" s="118"/>
      <c r="G13" s="118"/>
      <c r="H13" s="118"/>
      <c r="I13" s="118"/>
      <c r="J13" s="118"/>
      <c r="K13" s="118"/>
      <c r="L13" s="140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7" t="s">
        <v>9</v>
      </c>
      <c r="AJ13" s="118"/>
      <c r="AK13" s="118"/>
      <c r="AL13" s="118"/>
      <c r="AM13" s="215"/>
      <c r="AN13" s="216"/>
      <c r="AO13" s="216"/>
      <c r="AP13" s="217"/>
      <c r="AQ13" s="12"/>
      <c r="AR13" s="70"/>
      <c r="AS13" s="10"/>
    </row>
    <row r="14" spans="1:45" s="2" customFormat="1" ht="27.6" customHeight="1" x14ac:dyDescent="0.2">
      <c r="A14" s="10"/>
      <c r="B14" s="41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09"/>
      <c r="AQ14" s="12"/>
      <c r="AR14" s="70"/>
      <c r="AS14" s="10"/>
    </row>
    <row r="15" spans="1:45" s="2" customFormat="1" ht="56.45" customHeight="1" x14ac:dyDescent="0.2">
      <c r="A15" s="10"/>
      <c r="B15" s="41"/>
      <c r="C15" s="221" t="s">
        <v>12</v>
      </c>
      <c r="D15" s="219"/>
      <c r="E15" s="219"/>
      <c r="F15" s="219"/>
      <c r="G15" s="219"/>
      <c r="H15" s="13"/>
      <c r="I15" s="218" t="s">
        <v>13</v>
      </c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23" t="s">
        <v>14</v>
      </c>
      <c r="AH15" s="219"/>
      <c r="AI15" s="219"/>
      <c r="AJ15" s="219"/>
      <c r="AK15" s="219"/>
      <c r="AL15" s="219"/>
      <c r="AM15" s="219"/>
      <c r="AN15" s="218" t="s">
        <v>15</v>
      </c>
      <c r="AO15" s="219"/>
      <c r="AP15" s="222"/>
      <c r="AQ15" s="49" t="s">
        <v>16</v>
      </c>
      <c r="AR15" s="37" t="s">
        <v>67</v>
      </c>
      <c r="AS15" s="28"/>
    </row>
    <row r="16" spans="1:45" s="2" customFormat="1" ht="10.9" customHeight="1" x14ac:dyDescent="0.2">
      <c r="A16" s="10"/>
      <c r="B16" s="41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09"/>
      <c r="AQ16" s="12"/>
      <c r="AR16" s="12"/>
      <c r="AS16" s="10"/>
    </row>
    <row r="17" spans="1:79" s="5" customFormat="1" ht="32.450000000000003" customHeight="1" x14ac:dyDescent="0.2">
      <c r="B17" s="50"/>
      <c r="C17" s="51" t="s">
        <v>17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226">
        <f>'Zadanie Výkaz výmer'!J46</f>
        <v>0</v>
      </c>
      <c r="AH17" s="226"/>
      <c r="AI17" s="226"/>
      <c r="AJ17" s="226"/>
      <c r="AK17" s="226"/>
      <c r="AL17" s="226"/>
      <c r="AM17" s="226"/>
      <c r="AN17" s="210">
        <f>AG17*1.2</f>
        <v>0</v>
      </c>
      <c r="AO17" s="210"/>
      <c r="AP17" s="227"/>
      <c r="AQ17" s="210" t="e">
        <f>AQ18+#REF!+#REF!+#REF!+#REF!+#REF!</f>
        <v>#REF!</v>
      </c>
      <c r="AR17" s="210"/>
      <c r="AS17" s="137"/>
      <c r="BG17" s="14" t="s">
        <v>18</v>
      </c>
      <c r="BH17" s="14" t="s">
        <v>19</v>
      </c>
      <c r="BI17" s="15" t="s">
        <v>20</v>
      </c>
      <c r="BJ17" s="14" t="s">
        <v>21</v>
      </c>
      <c r="BK17" s="14" t="s">
        <v>1</v>
      </c>
      <c r="BL17" s="14" t="s">
        <v>22</v>
      </c>
      <c r="BZ17" s="14" t="s">
        <v>0</v>
      </c>
    </row>
    <row r="18" spans="1:79" s="6" customFormat="1" ht="16.5" customHeight="1" x14ac:dyDescent="0.2">
      <c r="B18" s="53"/>
      <c r="C18" s="54"/>
      <c r="D18" s="224"/>
      <c r="E18" s="224"/>
      <c r="F18" s="224"/>
      <c r="G18" s="224"/>
      <c r="H18" s="224"/>
      <c r="I18" s="55"/>
      <c r="J18" s="224" t="str">
        <f>'Zadanie Výkaz výmer'!F48</f>
        <v>Komunikácie</v>
      </c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5">
        <f>'Zadanie Výkaz výmer'!J48</f>
        <v>0</v>
      </c>
      <c r="AH18" s="209"/>
      <c r="AI18" s="209"/>
      <c r="AJ18" s="209"/>
      <c r="AK18" s="209"/>
      <c r="AL18" s="209"/>
      <c r="AM18" s="209"/>
      <c r="AN18" s="209">
        <f>AG18*1.2</f>
        <v>0</v>
      </c>
      <c r="AO18" s="209"/>
      <c r="AP18" s="220"/>
      <c r="AQ18" s="209" t="e">
        <f>#REF!+#REF!</f>
        <v>#REF!</v>
      </c>
      <c r="AR18" s="209"/>
      <c r="AS18" s="136"/>
      <c r="BG18" s="16" t="s">
        <v>18</v>
      </c>
      <c r="BH18" s="16" t="s">
        <v>23</v>
      </c>
      <c r="BJ18" s="16" t="s">
        <v>21</v>
      </c>
      <c r="BK18" s="16" t="s">
        <v>24</v>
      </c>
      <c r="BL18" s="16" t="s">
        <v>1</v>
      </c>
      <c r="BZ18" s="16" t="s">
        <v>0</v>
      </c>
      <c r="CA18" s="16" t="s">
        <v>19</v>
      </c>
    </row>
    <row r="19" spans="1:79" s="6" customFormat="1" ht="16.5" customHeight="1" x14ac:dyDescent="0.2">
      <c r="B19" s="53"/>
      <c r="C19" s="54"/>
      <c r="D19" s="134"/>
      <c r="E19" s="134"/>
      <c r="F19" s="134"/>
      <c r="G19" s="134"/>
      <c r="H19" s="134"/>
      <c r="I19" s="55"/>
      <c r="J19" s="224" t="str">
        <f>'Zadanie Výkaz výmer'!F51</f>
        <v>Ostatné konštrukcie a práce-búranie</v>
      </c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135"/>
      <c r="AH19" s="133"/>
      <c r="AI19" s="133"/>
      <c r="AJ19" s="133"/>
      <c r="AK19" s="133"/>
      <c r="AL19" s="133"/>
      <c r="AM19" s="133">
        <f>'Zadanie Výkaz výmer'!J51</f>
        <v>0</v>
      </c>
      <c r="AN19" s="209">
        <f>AM19*1.2</f>
        <v>0</v>
      </c>
      <c r="AO19" s="209"/>
      <c r="AP19" s="220"/>
      <c r="AQ19" s="133"/>
      <c r="AR19" s="133"/>
      <c r="AS19" s="136"/>
      <c r="BG19" s="16"/>
      <c r="BH19" s="16"/>
      <c r="BJ19" s="16"/>
      <c r="BK19" s="16"/>
      <c r="BL19" s="16"/>
      <c r="BZ19" s="16"/>
      <c r="CA19" s="16"/>
    </row>
    <row r="20" spans="1:79" s="6" customFormat="1" ht="16.5" customHeight="1" x14ac:dyDescent="0.2">
      <c r="B20" s="53"/>
      <c r="C20" s="54"/>
      <c r="D20" s="134"/>
      <c r="E20" s="134"/>
      <c r="F20" s="134"/>
      <c r="G20" s="134"/>
      <c r="H20" s="134"/>
      <c r="I20" s="55"/>
      <c r="J20" s="224" t="str">
        <f>'Zadanie Výkaz výmer'!F60</f>
        <v>Gabiónový obklad</v>
      </c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135"/>
      <c r="AH20" s="133"/>
      <c r="AI20" s="133"/>
      <c r="AJ20" s="133"/>
      <c r="AK20" s="133"/>
      <c r="AL20" s="133"/>
      <c r="AM20" s="133">
        <f>'Zadanie Výkaz výmer'!J60</f>
        <v>0</v>
      </c>
      <c r="AN20" s="209">
        <f t="shared" ref="AN20:AN23" si="0">AM20*1.2</f>
        <v>0</v>
      </c>
      <c r="AO20" s="209"/>
      <c r="AP20" s="220"/>
      <c r="AQ20" s="133"/>
      <c r="AR20" s="133"/>
      <c r="AS20" s="136"/>
      <c r="BG20" s="16"/>
      <c r="BH20" s="16"/>
      <c r="BJ20" s="16"/>
      <c r="BK20" s="16"/>
      <c r="BL20" s="16"/>
      <c r="BZ20" s="16"/>
      <c r="CA20" s="16"/>
    </row>
    <row r="21" spans="1:79" s="6" customFormat="1" ht="16.5" customHeight="1" x14ac:dyDescent="0.2">
      <c r="B21" s="53"/>
      <c r="C21" s="54"/>
      <c r="D21" s="134"/>
      <c r="E21" s="134"/>
      <c r="F21" s="134"/>
      <c r="G21" s="134"/>
      <c r="H21" s="134"/>
      <c r="I21" s="55"/>
      <c r="J21" s="224" t="str">
        <f>'Zadanie Výkaz výmer'!F67</f>
        <v>Rohový gabionový múr</v>
      </c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135"/>
      <c r="AH21" s="133"/>
      <c r="AI21" s="133"/>
      <c r="AJ21" s="133"/>
      <c r="AK21" s="133"/>
      <c r="AL21" s="133"/>
      <c r="AM21" s="133">
        <f>'Zadanie Výkaz výmer'!J67</f>
        <v>0</v>
      </c>
      <c r="AN21" s="209">
        <f t="shared" si="0"/>
        <v>0</v>
      </c>
      <c r="AO21" s="209"/>
      <c r="AP21" s="220"/>
      <c r="AQ21" s="133"/>
      <c r="AR21" s="133"/>
      <c r="AS21" s="136"/>
      <c r="BG21" s="16"/>
      <c r="BH21" s="16"/>
      <c r="BJ21" s="16"/>
      <c r="BK21" s="16"/>
      <c r="BL21" s="16"/>
      <c r="BZ21" s="16"/>
      <c r="CA21" s="16"/>
    </row>
    <row r="22" spans="1:79" s="6" customFormat="1" ht="16.5" customHeight="1" x14ac:dyDescent="0.2">
      <c r="B22" s="53"/>
      <c r="C22" s="54"/>
      <c r="D22" s="134"/>
      <c r="E22" s="134"/>
      <c r="F22" s="134"/>
      <c r="G22" s="134"/>
      <c r="H22" s="134"/>
      <c r="I22" s="55"/>
      <c r="J22" s="224" t="str">
        <f>'Zadanie Výkaz výmer'!F75</f>
        <v>Zábradlie</v>
      </c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135"/>
      <c r="AH22" s="133"/>
      <c r="AI22" s="133"/>
      <c r="AJ22" s="133"/>
      <c r="AK22" s="133"/>
      <c r="AL22" s="133"/>
      <c r="AM22" s="133">
        <f>'Zadanie Výkaz výmer'!J75</f>
        <v>0</v>
      </c>
      <c r="AN22" s="209">
        <f t="shared" si="0"/>
        <v>0</v>
      </c>
      <c r="AO22" s="209"/>
      <c r="AP22" s="220"/>
      <c r="AQ22" s="133"/>
      <c r="AR22" s="133"/>
      <c r="AS22" s="136"/>
      <c r="BG22" s="16"/>
      <c r="BH22" s="16"/>
      <c r="BJ22" s="16"/>
      <c r="BK22" s="16"/>
      <c r="BL22" s="16"/>
      <c r="BZ22" s="16"/>
      <c r="CA22" s="16"/>
    </row>
    <row r="23" spans="1:79" s="2" customFormat="1" ht="14.45" customHeight="1" x14ac:dyDescent="0.2">
      <c r="A23" s="10"/>
      <c r="B23" s="41"/>
      <c r="C23" s="118"/>
      <c r="D23" s="118"/>
      <c r="E23" s="118"/>
      <c r="F23" s="118"/>
      <c r="G23" s="118"/>
      <c r="H23" s="118"/>
      <c r="I23" s="118"/>
      <c r="J23" s="224" t="str">
        <f>'Zadanie Výkaz výmer'!F79</f>
        <v>Elektro</v>
      </c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118"/>
      <c r="AH23" s="118"/>
      <c r="AI23" s="118"/>
      <c r="AJ23" s="118"/>
      <c r="AK23" s="118"/>
      <c r="AL23" s="118"/>
      <c r="AM23" s="133">
        <f>'Zadanie Výkaz výmer'!J79</f>
        <v>0</v>
      </c>
      <c r="AN23" s="209">
        <f t="shared" si="0"/>
        <v>0</v>
      </c>
      <c r="AO23" s="209"/>
      <c r="AP23" s="220"/>
      <c r="AQ23" s="12"/>
      <c r="AR23" s="12"/>
      <c r="AS23" s="33"/>
    </row>
    <row r="24" spans="1:79" s="2" customFormat="1" ht="6.95" customHeight="1" x14ac:dyDescent="0.2">
      <c r="A24" s="10"/>
      <c r="B24" s="56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110"/>
      <c r="AQ24" s="57"/>
      <c r="AR24" s="57"/>
      <c r="AS24" s="10"/>
    </row>
  </sheetData>
  <mergeCells count="27">
    <mergeCell ref="AN21:AP21"/>
    <mergeCell ref="AN22:AP22"/>
    <mergeCell ref="AN23:AP23"/>
    <mergeCell ref="J19:AF19"/>
    <mergeCell ref="J20:AF20"/>
    <mergeCell ref="J23:AF23"/>
    <mergeCell ref="J21:AF21"/>
    <mergeCell ref="J22:AF22"/>
    <mergeCell ref="C15:G15"/>
    <mergeCell ref="AN15:AP15"/>
    <mergeCell ref="AG15:AM15"/>
    <mergeCell ref="AN19:AP19"/>
    <mergeCell ref="AN20:AP20"/>
    <mergeCell ref="D18:H18"/>
    <mergeCell ref="AG18:AM18"/>
    <mergeCell ref="AG17:AM17"/>
    <mergeCell ref="AN17:AP17"/>
    <mergeCell ref="J18:AF18"/>
    <mergeCell ref="AQ18:AR18"/>
    <mergeCell ref="AQ17:AR17"/>
    <mergeCell ref="L12:AH12"/>
    <mergeCell ref="L8:AO8"/>
    <mergeCell ref="AM10:AN10"/>
    <mergeCell ref="AM12:AP12"/>
    <mergeCell ref="AM13:AP13"/>
    <mergeCell ref="I15:AF15"/>
    <mergeCell ref="AN18:AP18"/>
  </mergeCells>
  <pageMargins left="0.39374999999999999" right="0.39374999999999999" top="0.39374999999999999" bottom="0.39374999999999999" header="0" footer="0"/>
  <pageSetup paperSize="9" scale="82" fitToHeight="100" orientation="landscape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DE968-8FDF-4335-BDEE-A94D38CAF42F}">
  <sheetPr>
    <pageSetUpPr fitToPage="1"/>
  </sheetPr>
  <dimension ref="A2:CO84"/>
  <sheetViews>
    <sheetView tabSelected="1" zoomScale="85" zoomScaleNormal="85" workbookViewId="0">
      <selection activeCell="AI33" sqref="AI33"/>
    </sheetView>
  </sheetViews>
  <sheetFormatPr defaultColWidth="9.1640625" defaultRowHeight="11.25" x14ac:dyDescent="0.2"/>
  <cols>
    <col min="1" max="1" width="8.33203125" style="180" customWidth="1"/>
    <col min="2" max="2" width="1.1640625" style="114" customWidth="1"/>
    <col min="3" max="3" width="4.1640625" style="114" customWidth="1"/>
    <col min="4" max="4" width="4.33203125" style="114" customWidth="1"/>
    <col min="5" max="5" width="17.1640625" style="114" customWidth="1"/>
    <col min="6" max="6" width="50.83203125" style="114" customWidth="1"/>
    <col min="7" max="7" width="7.5" style="114" customWidth="1"/>
    <col min="8" max="8" width="11.5" style="114" customWidth="1"/>
    <col min="9" max="10" width="20.1640625" style="114" customWidth="1"/>
    <col min="11" max="11" width="20.1640625" style="114" hidden="1" customWidth="1"/>
    <col min="12" max="12" width="11.5" style="114" hidden="1" customWidth="1"/>
    <col min="13" max="13" width="10.83203125" style="114" hidden="1" customWidth="1"/>
    <col min="14" max="14" width="9.33203125" style="114" hidden="1" customWidth="1"/>
    <col min="15" max="20" width="14.1640625" style="114" hidden="1" customWidth="1"/>
    <col min="21" max="21" width="16.33203125" style="114" hidden="1" customWidth="1"/>
    <col min="22" max="22" width="20.1640625" style="114" hidden="1" customWidth="1"/>
    <col min="23" max="23" width="11.5" style="114" hidden="1" customWidth="1"/>
    <col min="24" max="24" width="10.83203125" style="114" hidden="1" customWidth="1"/>
    <col min="25" max="30" width="14.1640625" style="114" hidden="1" customWidth="1"/>
    <col min="31" max="31" width="16.33203125" style="114" hidden="1" customWidth="1"/>
    <col min="32" max="32" width="20.1640625" style="114" hidden="1" customWidth="1"/>
    <col min="33" max="33" width="1.83203125" style="180" customWidth="1"/>
    <col min="34" max="93" width="9.1640625" style="180"/>
    <col min="94" max="16384" width="9.1640625" style="114"/>
  </cols>
  <sheetData>
    <row r="2" spans="1:93" s="121" customFormat="1" ht="6.95" hidden="1" customHeight="1" x14ac:dyDescent="0.2">
      <c r="A2" s="94"/>
      <c r="B2" s="72"/>
      <c r="C2" s="35"/>
      <c r="D2" s="35"/>
      <c r="E2" s="35"/>
      <c r="F2" s="35"/>
      <c r="G2" s="35"/>
      <c r="H2" s="35"/>
      <c r="I2" s="35"/>
      <c r="J2" s="35"/>
      <c r="K2" s="35"/>
      <c r="L2" s="35"/>
      <c r="V2" s="35"/>
      <c r="W2" s="35"/>
      <c r="AF2" s="35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</row>
    <row r="3" spans="1:93" s="121" customFormat="1" ht="24.95" hidden="1" customHeight="1" x14ac:dyDescent="0.2">
      <c r="A3" s="94"/>
      <c r="B3" s="11"/>
      <c r="C3" s="9" t="s">
        <v>26</v>
      </c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</row>
    <row r="4" spans="1:93" s="121" customFormat="1" ht="6.95" hidden="1" customHeight="1" x14ac:dyDescent="0.2">
      <c r="A4" s="94"/>
      <c r="B4" s="11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</row>
    <row r="5" spans="1:93" s="121" customFormat="1" ht="12" hidden="1" customHeight="1" x14ac:dyDescent="0.2">
      <c r="A5" s="94"/>
      <c r="B5" s="11"/>
      <c r="C5" s="120" t="s">
        <v>3</v>
      </c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</row>
    <row r="6" spans="1:93" s="121" customFormat="1" ht="23.45" hidden="1" customHeight="1" x14ac:dyDescent="0.2">
      <c r="A6" s="94"/>
      <c r="B6" s="11"/>
      <c r="E6" s="228" t="e">
        <f>#REF!</f>
        <v>#REF!</v>
      </c>
      <c r="F6" s="229"/>
      <c r="G6" s="229"/>
      <c r="H6" s="229"/>
      <c r="L6" s="11"/>
      <c r="W6" s="11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</row>
    <row r="7" spans="1:93" s="121" customFormat="1" ht="12" hidden="1" customHeight="1" x14ac:dyDescent="0.2">
      <c r="A7" s="94"/>
      <c r="B7" s="11"/>
      <c r="C7" s="120" t="s">
        <v>25</v>
      </c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</row>
    <row r="8" spans="1:93" s="121" customFormat="1" ht="16.5" hidden="1" customHeight="1" x14ac:dyDescent="0.2">
      <c r="A8" s="94"/>
      <c r="B8" s="11"/>
      <c r="E8" s="230" t="e">
        <f>#REF!</f>
        <v>#REF!</v>
      </c>
      <c r="F8" s="231"/>
      <c r="G8" s="231"/>
      <c r="H8" s="231"/>
      <c r="L8" s="11"/>
      <c r="W8" s="11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</row>
    <row r="9" spans="1:93" s="121" customFormat="1" ht="6.95" hidden="1" customHeight="1" x14ac:dyDescent="0.2">
      <c r="A9" s="94"/>
      <c r="B9" s="11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</row>
    <row r="10" spans="1:93" s="121" customFormat="1" ht="12" hidden="1" customHeight="1" x14ac:dyDescent="0.2">
      <c r="A10" s="94"/>
      <c r="B10" s="11"/>
      <c r="C10" s="120" t="s">
        <v>4</v>
      </c>
      <c r="F10" s="115" t="e">
        <f>#REF!</f>
        <v>#REF!</v>
      </c>
      <c r="I10" s="120" t="s">
        <v>5</v>
      </c>
      <c r="J10" s="32" t="e">
        <f>IF(#REF!="","",#REF!)</f>
        <v>#REF!</v>
      </c>
      <c r="V10" s="32" t="e">
        <f>IF(#REF!="","",#REF!)</f>
        <v>#REF!</v>
      </c>
      <c r="AF10" s="32" t="e">
        <f>IF(#REF!="","",#REF!)</f>
        <v>#REF!</v>
      </c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</row>
    <row r="11" spans="1:93" s="121" customFormat="1" ht="6.95" hidden="1" customHeight="1" x14ac:dyDescent="0.2">
      <c r="A11" s="94"/>
      <c r="B11" s="11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</row>
    <row r="12" spans="1:93" s="121" customFormat="1" ht="15.2" hidden="1" customHeight="1" x14ac:dyDescent="0.2">
      <c r="A12" s="94"/>
      <c r="B12" s="11"/>
      <c r="C12" s="120" t="s">
        <v>6</v>
      </c>
      <c r="F12" s="115" t="e">
        <f>#REF!</f>
        <v>#REF!</v>
      </c>
      <c r="I12" s="120" t="s">
        <v>8</v>
      </c>
      <c r="J12" s="116" t="e">
        <f>#REF!</f>
        <v>#REF!</v>
      </c>
      <c r="V12" s="116" t="e">
        <f>#REF!</f>
        <v>#REF!</v>
      </c>
      <c r="AF12" s="116" t="e">
        <f>#REF!</f>
        <v>#REF!</v>
      </c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</row>
    <row r="13" spans="1:93" s="121" customFormat="1" ht="15.2" hidden="1" customHeight="1" x14ac:dyDescent="0.2">
      <c r="A13" s="94"/>
      <c r="B13" s="11"/>
      <c r="C13" s="120" t="s">
        <v>7</v>
      </c>
      <c r="F13" s="115" t="e">
        <f>IF(#REF!="","",#REF!)</f>
        <v>#REF!</v>
      </c>
      <c r="I13" s="120" t="s">
        <v>9</v>
      </c>
      <c r="J13" s="116" t="e">
        <f>#REF!</f>
        <v>#REF!</v>
      </c>
      <c r="V13" s="116" t="e">
        <f>#REF!</f>
        <v>#REF!</v>
      </c>
      <c r="AF13" s="116" t="e">
        <f>#REF!</f>
        <v>#REF!</v>
      </c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</row>
    <row r="14" spans="1:93" s="121" customFormat="1" ht="10.35" hidden="1" customHeight="1" x14ac:dyDescent="0.2">
      <c r="A14" s="94"/>
      <c r="B14" s="11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</row>
    <row r="15" spans="1:93" s="121" customFormat="1" ht="29.25" hidden="1" customHeight="1" x14ac:dyDescent="0.2">
      <c r="A15" s="94"/>
      <c r="B15" s="11"/>
      <c r="C15" s="17" t="s">
        <v>27</v>
      </c>
      <c r="D15" s="36"/>
      <c r="E15" s="36"/>
      <c r="F15" s="36"/>
      <c r="G15" s="36"/>
      <c r="H15" s="36"/>
      <c r="I15" s="36"/>
      <c r="J15" s="18" t="s">
        <v>28</v>
      </c>
      <c r="K15" s="36"/>
      <c r="L15" s="36"/>
      <c r="V15" s="18" t="s">
        <v>28</v>
      </c>
      <c r="W15" s="36"/>
      <c r="AF15" s="18" t="s">
        <v>28</v>
      </c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</row>
    <row r="16" spans="1:93" s="121" customFormat="1" ht="10.35" hidden="1" customHeight="1" x14ac:dyDescent="0.2">
      <c r="A16" s="94"/>
      <c r="B16" s="11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</row>
    <row r="17" spans="1:93" s="121" customFormat="1" ht="22.9" hidden="1" customHeight="1" x14ac:dyDescent="0.2">
      <c r="A17" s="94"/>
      <c r="B17" s="11"/>
      <c r="C17" s="19" t="s">
        <v>29</v>
      </c>
      <c r="J17" s="113">
        <f>J46</f>
        <v>0</v>
      </c>
      <c r="V17" s="113" t="e">
        <f>V46</f>
        <v>#REF!</v>
      </c>
      <c r="AF17" s="113" t="e">
        <f>AF46</f>
        <v>#REF!</v>
      </c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</row>
    <row r="18" spans="1:93" s="7" customFormat="1" ht="24.95" hidden="1" customHeight="1" x14ac:dyDescent="0.2">
      <c r="A18" s="178"/>
      <c r="B18" s="20"/>
      <c r="D18" s="21" t="s">
        <v>30</v>
      </c>
      <c r="E18" s="22"/>
      <c r="F18" s="22"/>
      <c r="G18" s="22"/>
      <c r="H18" s="22"/>
      <c r="I18" s="22"/>
      <c r="J18" s="23">
        <f>J47</f>
        <v>0</v>
      </c>
      <c r="L18" s="22"/>
      <c r="V18" s="23" t="e">
        <f>V47</f>
        <v>#REF!</v>
      </c>
      <c r="W18" s="22"/>
      <c r="AF18" s="23" t="e">
        <f>AF47</f>
        <v>#REF!</v>
      </c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8"/>
      <c r="BA18" s="178"/>
      <c r="BB18" s="178"/>
      <c r="BC18" s="178"/>
      <c r="BD18" s="178"/>
      <c r="BE18" s="178"/>
      <c r="BF18" s="178"/>
      <c r="BG18" s="178"/>
      <c r="BH18" s="178"/>
      <c r="BI18" s="178"/>
      <c r="BJ18" s="178"/>
      <c r="BK18" s="178"/>
      <c r="BL18" s="178"/>
      <c r="BM18" s="178"/>
      <c r="BN18" s="178"/>
      <c r="BO18" s="178"/>
      <c r="BP18" s="178"/>
      <c r="BQ18" s="178"/>
      <c r="BR18" s="178"/>
      <c r="BS18" s="178"/>
      <c r="BT18" s="178"/>
      <c r="BU18" s="178"/>
      <c r="BV18" s="178"/>
      <c r="BW18" s="178"/>
      <c r="BX18" s="178"/>
      <c r="BY18" s="178"/>
      <c r="BZ18" s="178"/>
      <c r="CA18" s="178"/>
      <c r="CB18" s="178"/>
      <c r="CC18" s="178"/>
      <c r="CD18" s="178"/>
      <c r="CE18" s="178"/>
      <c r="CF18" s="178"/>
      <c r="CG18" s="178"/>
      <c r="CH18" s="178"/>
      <c r="CI18" s="178"/>
      <c r="CJ18" s="178"/>
      <c r="CK18" s="178"/>
      <c r="CL18" s="178"/>
      <c r="CM18" s="178"/>
      <c r="CN18" s="178"/>
      <c r="CO18" s="178"/>
    </row>
    <row r="19" spans="1:93" s="112" customFormat="1" ht="19.899999999999999" hidden="1" customHeight="1" x14ac:dyDescent="0.2">
      <c r="A19" s="179"/>
      <c r="B19" s="24"/>
      <c r="D19" s="25" t="s">
        <v>31</v>
      </c>
      <c r="E19" s="26"/>
      <c r="F19" s="26"/>
      <c r="G19" s="26"/>
      <c r="H19" s="26"/>
      <c r="I19" s="26"/>
      <c r="J19" s="27" t="e">
        <f>#REF!</f>
        <v>#REF!</v>
      </c>
      <c r="L19" s="26"/>
      <c r="V19" s="27" t="e">
        <f>#REF!</f>
        <v>#REF!</v>
      </c>
      <c r="W19" s="26"/>
      <c r="AF19" s="27" t="e">
        <f>#REF!</f>
        <v>#REF!</v>
      </c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79"/>
      <c r="BH19" s="179"/>
      <c r="BI19" s="179"/>
      <c r="BJ19" s="179"/>
      <c r="BK19" s="179"/>
      <c r="BL19" s="179"/>
      <c r="BM19" s="179"/>
      <c r="BN19" s="179"/>
      <c r="BO19" s="179"/>
      <c r="BP19" s="179"/>
      <c r="BQ19" s="179"/>
      <c r="BR19" s="179"/>
      <c r="BS19" s="179"/>
      <c r="BT19" s="179"/>
      <c r="BU19" s="179"/>
      <c r="BV19" s="179"/>
      <c r="BW19" s="179"/>
      <c r="BX19" s="179"/>
      <c r="BY19" s="179"/>
      <c r="BZ19" s="179"/>
      <c r="CA19" s="179"/>
      <c r="CB19" s="179"/>
      <c r="CC19" s="179"/>
      <c r="CD19" s="179"/>
      <c r="CE19" s="179"/>
      <c r="CF19" s="179"/>
      <c r="CG19" s="179"/>
      <c r="CH19" s="179"/>
      <c r="CI19" s="179"/>
      <c r="CJ19" s="179"/>
      <c r="CK19" s="179"/>
      <c r="CL19" s="179"/>
      <c r="CM19" s="179"/>
      <c r="CN19" s="179"/>
      <c r="CO19" s="179"/>
    </row>
    <row r="20" spans="1:93" s="112" customFormat="1" ht="19.899999999999999" hidden="1" customHeight="1" x14ac:dyDescent="0.2">
      <c r="A20" s="179"/>
      <c r="B20" s="24"/>
      <c r="D20" s="25" t="s">
        <v>32</v>
      </c>
      <c r="E20" s="26"/>
      <c r="F20" s="26"/>
      <c r="G20" s="26"/>
      <c r="H20" s="26"/>
      <c r="I20" s="26"/>
      <c r="J20" s="27" t="e">
        <f>#REF!</f>
        <v>#REF!</v>
      </c>
      <c r="L20" s="26"/>
      <c r="V20" s="27" t="e">
        <f>#REF!</f>
        <v>#REF!</v>
      </c>
      <c r="W20" s="26"/>
      <c r="AF20" s="27" t="e">
        <f>#REF!</f>
        <v>#REF!</v>
      </c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79"/>
      <c r="CE20" s="179"/>
      <c r="CF20" s="179"/>
      <c r="CG20" s="179"/>
      <c r="CH20" s="179"/>
      <c r="CI20" s="179"/>
      <c r="CJ20" s="179"/>
      <c r="CK20" s="179"/>
      <c r="CL20" s="179"/>
      <c r="CM20" s="179"/>
      <c r="CN20" s="179"/>
      <c r="CO20" s="179"/>
    </row>
    <row r="21" spans="1:93" s="112" customFormat="1" ht="19.899999999999999" hidden="1" customHeight="1" x14ac:dyDescent="0.2">
      <c r="A21" s="179"/>
      <c r="B21" s="24"/>
      <c r="D21" s="25" t="s">
        <v>33</v>
      </c>
      <c r="E21" s="26"/>
      <c r="F21" s="26"/>
      <c r="G21" s="26"/>
      <c r="H21" s="26"/>
      <c r="I21" s="26"/>
      <c r="J21" s="27" t="e">
        <f>#REF!</f>
        <v>#REF!</v>
      </c>
      <c r="L21" s="26"/>
      <c r="V21" s="27" t="e">
        <f>#REF!</f>
        <v>#REF!</v>
      </c>
      <c r="W21" s="26"/>
      <c r="AF21" s="27" t="e">
        <f>#REF!</f>
        <v>#REF!</v>
      </c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79"/>
      <c r="BA21" s="179"/>
      <c r="BB21" s="179"/>
      <c r="BC21" s="179"/>
      <c r="BD21" s="179"/>
      <c r="BE21" s="179"/>
      <c r="BF21" s="179"/>
      <c r="BG21" s="179"/>
      <c r="BH21" s="179"/>
      <c r="BI21" s="179"/>
      <c r="BJ21" s="179"/>
      <c r="BK21" s="179"/>
      <c r="BL21" s="179"/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  <c r="BX21" s="179"/>
      <c r="BY21" s="179"/>
      <c r="BZ21" s="179"/>
      <c r="CA21" s="179"/>
      <c r="CB21" s="179"/>
      <c r="CC21" s="179"/>
      <c r="CD21" s="179"/>
      <c r="CE21" s="179"/>
      <c r="CF21" s="179"/>
      <c r="CG21" s="179"/>
      <c r="CH21" s="179"/>
      <c r="CI21" s="179"/>
      <c r="CJ21" s="179"/>
      <c r="CK21" s="179"/>
      <c r="CL21" s="179"/>
      <c r="CM21" s="179"/>
      <c r="CN21" s="179"/>
      <c r="CO21" s="179"/>
    </row>
    <row r="22" spans="1:93" s="112" customFormat="1" ht="19.899999999999999" hidden="1" customHeight="1" x14ac:dyDescent="0.2">
      <c r="A22" s="179"/>
      <c r="B22" s="24"/>
      <c r="D22" s="25" t="s">
        <v>34</v>
      </c>
      <c r="E22" s="26"/>
      <c r="F22" s="26"/>
      <c r="G22" s="26"/>
      <c r="H22" s="26"/>
      <c r="I22" s="26"/>
      <c r="J22" s="27">
        <f>J48</f>
        <v>0</v>
      </c>
      <c r="L22" s="26"/>
      <c r="V22" s="27" t="e">
        <f>V48</f>
        <v>#REF!</v>
      </c>
      <c r="W22" s="26"/>
      <c r="AF22" s="27" t="e">
        <f>AF48</f>
        <v>#REF!</v>
      </c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  <c r="BJ22" s="179"/>
      <c r="BK22" s="179"/>
      <c r="BL22" s="179"/>
      <c r="BM22" s="179"/>
      <c r="BN22" s="179"/>
      <c r="BO22" s="179"/>
      <c r="BP22" s="179"/>
      <c r="BQ22" s="179"/>
      <c r="BR22" s="179"/>
      <c r="BS22" s="179"/>
      <c r="BT22" s="179"/>
      <c r="BU22" s="179"/>
      <c r="BV22" s="179"/>
      <c r="BW22" s="179"/>
      <c r="BX22" s="179"/>
      <c r="BY22" s="179"/>
      <c r="BZ22" s="179"/>
      <c r="CA22" s="179"/>
      <c r="CB22" s="179"/>
      <c r="CC22" s="179"/>
      <c r="CD22" s="179"/>
      <c r="CE22" s="179"/>
      <c r="CF22" s="179"/>
      <c r="CG22" s="179"/>
      <c r="CH22" s="179"/>
      <c r="CI22" s="179"/>
      <c r="CJ22" s="179"/>
      <c r="CK22" s="179"/>
      <c r="CL22" s="179"/>
      <c r="CM22" s="179"/>
      <c r="CN22" s="179"/>
      <c r="CO22" s="179"/>
    </row>
    <row r="23" spans="1:93" s="112" customFormat="1" ht="19.899999999999999" hidden="1" customHeight="1" x14ac:dyDescent="0.2">
      <c r="A23" s="179"/>
      <c r="B23" s="24"/>
      <c r="D23" s="25" t="s">
        <v>35</v>
      </c>
      <c r="E23" s="26"/>
      <c r="F23" s="26"/>
      <c r="G23" s="26"/>
      <c r="H23" s="26"/>
      <c r="I23" s="26"/>
      <c r="J23" s="27" t="e">
        <f>#REF!</f>
        <v>#REF!</v>
      </c>
      <c r="L23" s="26"/>
      <c r="V23" s="27" t="e">
        <f>#REF!</f>
        <v>#REF!</v>
      </c>
      <c r="W23" s="26"/>
      <c r="AF23" s="27" t="e">
        <f>#REF!</f>
        <v>#REF!</v>
      </c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  <c r="BJ23" s="179"/>
      <c r="BK23" s="179"/>
      <c r="BL23" s="179"/>
      <c r="BM23" s="179"/>
      <c r="BN23" s="179"/>
      <c r="BO23" s="179"/>
      <c r="BP23" s="179"/>
      <c r="BQ23" s="179"/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79"/>
      <c r="CD23" s="179"/>
      <c r="CE23" s="179"/>
      <c r="CF23" s="179"/>
      <c r="CG23" s="179"/>
      <c r="CH23" s="179"/>
      <c r="CI23" s="179"/>
      <c r="CJ23" s="179"/>
      <c r="CK23" s="179"/>
      <c r="CL23" s="179"/>
      <c r="CM23" s="179"/>
      <c r="CN23" s="179"/>
      <c r="CO23" s="179"/>
    </row>
    <row r="24" spans="1:93" s="112" customFormat="1" ht="19.899999999999999" hidden="1" customHeight="1" x14ac:dyDescent="0.2">
      <c r="A24" s="179"/>
      <c r="B24" s="24"/>
      <c r="D24" s="25" t="s">
        <v>36</v>
      </c>
      <c r="E24" s="26"/>
      <c r="F24" s="26"/>
      <c r="G24" s="26"/>
      <c r="H24" s="26"/>
      <c r="I24" s="26"/>
      <c r="J24" s="27">
        <f>J51</f>
        <v>0</v>
      </c>
      <c r="L24" s="26"/>
      <c r="V24" s="27">
        <f>V51</f>
        <v>0</v>
      </c>
      <c r="W24" s="26"/>
      <c r="AF24" s="27">
        <f>AF51</f>
        <v>0</v>
      </c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179"/>
      <c r="AV24" s="179"/>
      <c r="AW24" s="179"/>
      <c r="AX24" s="179"/>
      <c r="AY24" s="179"/>
      <c r="AZ24" s="179"/>
      <c r="BA24" s="179"/>
      <c r="BB24" s="179"/>
      <c r="BC24" s="179"/>
      <c r="BD24" s="179"/>
      <c r="BE24" s="179"/>
      <c r="BF24" s="179"/>
      <c r="BG24" s="179"/>
      <c r="BH24" s="179"/>
      <c r="BI24" s="179"/>
      <c r="BJ24" s="179"/>
      <c r="BK24" s="179"/>
      <c r="BL24" s="179"/>
      <c r="BM24" s="179"/>
      <c r="BN24" s="179"/>
      <c r="BO24" s="179"/>
      <c r="BP24" s="179"/>
      <c r="BQ24" s="179"/>
      <c r="BR24" s="179"/>
      <c r="BS24" s="179"/>
      <c r="BT24" s="179"/>
      <c r="BU24" s="179"/>
      <c r="BV24" s="179"/>
      <c r="BW24" s="179"/>
      <c r="BX24" s="179"/>
      <c r="BY24" s="179"/>
      <c r="BZ24" s="179"/>
      <c r="CA24" s="179"/>
      <c r="CB24" s="179"/>
      <c r="CC24" s="179"/>
      <c r="CD24" s="179"/>
      <c r="CE24" s="179"/>
      <c r="CF24" s="179"/>
      <c r="CG24" s="179"/>
      <c r="CH24" s="179"/>
      <c r="CI24" s="179"/>
      <c r="CJ24" s="179"/>
      <c r="CK24" s="179"/>
      <c r="CL24" s="179"/>
      <c r="CM24" s="179"/>
      <c r="CN24" s="179"/>
      <c r="CO24" s="179"/>
    </row>
    <row r="25" spans="1:93" s="112" customFormat="1" ht="19.899999999999999" hidden="1" customHeight="1" x14ac:dyDescent="0.2">
      <c r="A25" s="179"/>
      <c r="B25" s="24"/>
      <c r="D25" s="25" t="s">
        <v>37</v>
      </c>
      <c r="E25" s="26"/>
      <c r="F25" s="26"/>
      <c r="G25" s="26"/>
      <c r="H25" s="26"/>
      <c r="I25" s="26"/>
      <c r="J25" s="27" t="e">
        <f>#REF!</f>
        <v>#REF!</v>
      </c>
      <c r="L25" s="26"/>
      <c r="V25" s="27" t="e">
        <f>#REF!</f>
        <v>#REF!</v>
      </c>
      <c r="W25" s="26"/>
      <c r="AF25" s="27" t="e">
        <f>#REF!</f>
        <v>#REF!</v>
      </c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79"/>
      <c r="AT25" s="179"/>
      <c r="AU25" s="179"/>
      <c r="AV25" s="179"/>
      <c r="AW25" s="179"/>
      <c r="AX25" s="179"/>
      <c r="AY25" s="179"/>
      <c r="AZ25" s="179"/>
      <c r="BA25" s="179"/>
      <c r="BB25" s="179"/>
      <c r="BC25" s="179"/>
      <c r="BD25" s="179"/>
      <c r="BE25" s="179"/>
      <c r="BF25" s="179"/>
      <c r="BG25" s="179"/>
      <c r="BH25" s="179"/>
      <c r="BI25" s="179"/>
      <c r="BJ25" s="179"/>
      <c r="BK25" s="179"/>
      <c r="BL25" s="179"/>
      <c r="BM25" s="179"/>
      <c r="BN25" s="179"/>
      <c r="BO25" s="179"/>
      <c r="BP25" s="179"/>
      <c r="BQ25" s="179"/>
      <c r="BR25" s="179"/>
      <c r="BS25" s="179"/>
      <c r="BT25" s="179"/>
      <c r="BU25" s="179"/>
      <c r="BV25" s="179"/>
      <c r="BW25" s="179"/>
      <c r="BX25" s="179"/>
      <c r="BY25" s="179"/>
      <c r="BZ25" s="179"/>
      <c r="CA25" s="179"/>
      <c r="CB25" s="179"/>
      <c r="CC25" s="179"/>
      <c r="CD25" s="179"/>
      <c r="CE25" s="179"/>
      <c r="CF25" s="179"/>
      <c r="CG25" s="179"/>
      <c r="CH25" s="179"/>
      <c r="CI25" s="179"/>
      <c r="CJ25" s="179"/>
      <c r="CK25" s="179"/>
      <c r="CL25" s="179"/>
      <c r="CM25" s="179"/>
      <c r="CN25" s="179"/>
      <c r="CO25" s="179"/>
    </row>
    <row r="26" spans="1:93" s="7" customFormat="1" ht="24.95" hidden="1" customHeight="1" x14ac:dyDescent="0.2">
      <c r="A26" s="178"/>
      <c r="B26" s="20"/>
      <c r="D26" s="21" t="s">
        <v>38</v>
      </c>
      <c r="E26" s="22"/>
      <c r="F26" s="22"/>
      <c r="G26" s="22"/>
      <c r="H26" s="22"/>
      <c r="I26" s="22"/>
      <c r="J26" s="23" t="e">
        <f>#REF!</f>
        <v>#REF!</v>
      </c>
      <c r="L26" s="22"/>
      <c r="V26" s="23" t="e">
        <f>#REF!</f>
        <v>#REF!</v>
      </c>
      <c r="W26" s="22"/>
      <c r="AF26" s="23" t="e">
        <f>#REF!</f>
        <v>#REF!</v>
      </c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78"/>
      <c r="BB26" s="178"/>
      <c r="BC26" s="178"/>
      <c r="BD26" s="178"/>
      <c r="BE26" s="178"/>
      <c r="BF26" s="178"/>
      <c r="BG26" s="178"/>
      <c r="BH26" s="178"/>
      <c r="BI26" s="178"/>
      <c r="BJ26" s="178"/>
      <c r="BK26" s="178"/>
      <c r="BL26" s="178"/>
      <c r="BM26" s="178"/>
      <c r="BN26" s="178"/>
      <c r="BO26" s="178"/>
      <c r="BP26" s="178"/>
      <c r="BQ26" s="178"/>
      <c r="BR26" s="178"/>
      <c r="BS26" s="178"/>
      <c r="BT26" s="178"/>
      <c r="BU26" s="178"/>
      <c r="BV26" s="178"/>
      <c r="BW26" s="178"/>
      <c r="BX26" s="178"/>
      <c r="BY26" s="178"/>
      <c r="BZ26" s="178"/>
      <c r="CA26" s="178"/>
      <c r="CB26" s="178"/>
      <c r="CC26" s="178"/>
      <c r="CD26" s="178"/>
      <c r="CE26" s="178"/>
      <c r="CF26" s="178"/>
      <c r="CG26" s="178"/>
      <c r="CH26" s="178"/>
      <c r="CI26" s="178"/>
      <c r="CJ26" s="178"/>
      <c r="CK26" s="178"/>
      <c r="CL26" s="178"/>
      <c r="CM26" s="178"/>
      <c r="CN26" s="178"/>
      <c r="CO26" s="178"/>
    </row>
    <row r="27" spans="1:93" s="121" customFormat="1" ht="21.75" hidden="1" customHeight="1" x14ac:dyDescent="0.2">
      <c r="A27" s="94"/>
      <c r="B27" s="11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</row>
    <row r="28" spans="1:93" s="121" customFormat="1" ht="6.95" hidden="1" customHeight="1" x14ac:dyDescent="0.2">
      <c r="A28" s="94"/>
      <c r="B28" s="73"/>
      <c r="C28" s="34"/>
      <c r="D28" s="34"/>
      <c r="E28" s="34"/>
      <c r="F28" s="34"/>
      <c r="G28" s="34"/>
      <c r="H28" s="34"/>
      <c r="I28" s="34"/>
      <c r="J28" s="34"/>
      <c r="K28" s="34"/>
      <c r="L28" s="34"/>
      <c r="V28" s="34"/>
      <c r="W28" s="34"/>
      <c r="AF28" s="3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</row>
    <row r="29" spans="1:93" hidden="1" x14ac:dyDescent="0.2"/>
    <row r="30" spans="1:93" hidden="1" x14ac:dyDescent="0.2"/>
    <row r="31" spans="1:93" hidden="1" x14ac:dyDescent="0.2"/>
    <row r="32" spans="1:93" s="121" customFormat="1" ht="6.95" customHeight="1" x14ac:dyDescent="0.2">
      <c r="A32" s="94"/>
      <c r="B32" s="74"/>
      <c r="C32" s="40"/>
      <c r="D32" s="40"/>
      <c r="E32" s="40"/>
      <c r="F32" s="40"/>
      <c r="G32" s="40"/>
      <c r="H32" s="40"/>
      <c r="I32" s="40"/>
      <c r="J32" s="105"/>
      <c r="K32" s="40"/>
      <c r="L32" s="105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105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</row>
    <row r="33" spans="1:93" s="121" customFormat="1" ht="24.95" customHeight="1" x14ac:dyDescent="0.2">
      <c r="A33" s="94"/>
      <c r="B33" s="64"/>
      <c r="C33" s="42" t="s">
        <v>93</v>
      </c>
      <c r="D33" s="143"/>
      <c r="E33" s="143"/>
      <c r="F33" s="143"/>
      <c r="G33" s="143"/>
      <c r="H33" s="143"/>
      <c r="I33" s="143"/>
      <c r="J33" s="75"/>
      <c r="L33" s="75">
        <f>'[1]Rekapitulácia stavby'!AN82</f>
        <v>0</v>
      </c>
      <c r="AF33" s="106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</row>
    <row r="34" spans="1:93" s="121" customFormat="1" ht="6.95" customHeight="1" x14ac:dyDescent="0.2">
      <c r="A34" s="94"/>
      <c r="B34" s="64"/>
      <c r="C34" s="143"/>
      <c r="D34" s="143"/>
      <c r="E34" s="143"/>
      <c r="F34" s="143"/>
      <c r="G34" s="143"/>
      <c r="H34" s="143"/>
      <c r="I34" s="143"/>
      <c r="J34" s="106"/>
      <c r="L34" s="106"/>
      <c r="AF34" s="106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</row>
    <row r="35" spans="1:93" s="121" customFormat="1" ht="12" customHeight="1" x14ac:dyDescent="0.2">
      <c r="A35" s="94"/>
      <c r="B35" s="64"/>
      <c r="C35" s="117" t="s">
        <v>3</v>
      </c>
      <c r="D35" s="143"/>
      <c r="E35" s="143"/>
      <c r="F35" s="143"/>
      <c r="G35" s="143"/>
      <c r="H35" s="143"/>
      <c r="I35" s="143"/>
      <c r="J35" s="106"/>
      <c r="L35" s="106"/>
      <c r="AF35" s="106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</row>
    <row r="36" spans="1:93" s="121" customFormat="1" ht="23.45" customHeight="1" x14ac:dyDescent="0.2">
      <c r="A36" s="94"/>
      <c r="B36" s="64"/>
      <c r="C36" s="143"/>
      <c r="D36" s="143"/>
      <c r="E36" s="232" t="s">
        <v>100</v>
      </c>
      <c r="F36" s="232"/>
      <c r="G36" s="232"/>
      <c r="H36" s="232"/>
      <c r="I36" s="143"/>
      <c r="J36" s="106"/>
      <c r="L36" s="106"/>
      <c r="AF36" s="106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/>
    </row>
    <row r="37" spans="1:93" s="121" customFormat="1" ht="12" customHeight="1" x14ac:dyDescent="0.2">
      <c r="A37" s="94"/>
      <c r="B37" s="64"/>
      <c r="C37" s="117" t="s">
        <v>25</v>
      </c>
      <c r="D37" s="143"/>
      <c r="E37" s="143"/>
      <c r="F37" s="143"/>
      <c r="G37" s="143"/>
      <c r="H37" s="143"/>
      <c r="I37" s="143"/>
      <c r="J37" s="106"/>
      <c r="L37" s="106"/>
      <c r="AF37" s="106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</row>
    <row r="38" spans="1:93" s="121" customFormat="1" ht="16.5" customHeight="1" x14ac:dyDescent="0.2">
      <c r="A38" s="94"/>
      <c r="B38" s="64"/>
      <c r="C38" s="143"/>
      <c r="D38" s="143"/>
      <c r="E38" s="212"/>
      <c r="F38" s="233"/>
      <c r="G38" s="233"/>
      <c r="H38" s="233"/>
      <c r="I38" s="143"/>
      <c r="J38" s="106"/>
      <c r="L38" s="106"/>
      <c r="AF38" s="106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</row>
    <row r="39" spans="1:93" s="121" customFormat="1" ht="6.95" customHeight="1" x14ac:dyDescent="0.2">
      <c r="A39" s="94"/>
      <c r="B39" s="64"/>
      <c r="C39" s="143"/>
      <c r="D39" s="143"/>
      <c r="E39" s="143"/>
      <c r="F39" s="143"/>
      <c r="G39" s="143"/>
      <c r="H39" s="143"/>
      <c r="I39" s="143"/>
      <c r="J39" s="106"/>
      <c r="L39" s="106"/>
      <c r="AF39" s="106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</row>
    <row r="40" spans="1:93" s="121" customFormat="1" ht="12" customHeight="1" x14ac:dyDescent="0.2">
      <c r="A40" s="94"/>
      <c r="B40" s="64"/>
      <c r="C40" s="117" t="s">
        <v>4</v>
      </c>
      <c r="D40" s="143"/>
      <c r="E40" s="143"/>
      <c r="F40" s="119" t="s">
        <v>61</v>
      </c>
      <c r="G40" s="143"/>
      <c r="H40" s="143"/>
      <c r="I40" s="117" t="s">
        <v>5</v>
      </c>
      <c r="J40" s="142">
        <v>44672</v>
      </c>
      <c r="L40" s="106"/>
      <c r="V40" s="32" t="e">
        <f>IF(#REF!="","",#REF!)</f>
        <v>#REF!</v>
      </c>
      <c r="AF40" s="58" t="e">
        <f>IF(#REF!="","",#REF!)</f>
        <v>#REF!</v>
      </c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</row>
    <row r="41" spans="1:93" s="121" customFormat="1" ht="6.95" customHeight="1" x14ac:dyDescent="0.2">
      <c r="A41" s="94"/>
      <c r="B41" s="64"/>
      <c r="C41" s="143"/>
      <c r="D41" s="143"/>
      <c r="E41" s="143"/>
      <c r="F41" s="143"/>
      <c r="G41" s="143"/>
      <c r="H41" s="143"/>
      <c r="I41" s="143"/>
      <c r="J41" s="106"/>
      <c r="L41" s="106"/>
      <c r="AF41" s="106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</row>
    <row r="42" spans="1:93" s="121" customFormat="1" ht="29.45" customHeight="1" thickBot="1" x14ac:dyDescent="0.25">
      <c r="A42" s="94"/>
      <c r="B42" s="64"/>
      <c r="C42" s="117" t="s">
        <v>6</v>
      </c>
      <c r="D42" s="143"/>
      <c r="E42" s="143"/>
      <c r="F42" s="138" t="s">
        <v>62</v>
      </c>
      <c r="G42" s="143"/>
      <c r="H42" s="143"/>
      <c r="I42" s="117" t="s">
        <v>8</v>
      </c>
      <c r="J42" s="59"/>
      <c r="L42" s="106"/>
      <c r="V42" s="116"/>
      <c r="AF42" s="59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</row>
    <row r="43" spans="1:93" s="121" customFormat="1" ht="22.15" customHeight="1" thickTop="1" thickBot="1" x14ac:dyDescent="0.25">
      <c r="A43" s="94"/>
      <c r="B43" s="64"/>
      <c r="C43" s="117" t="s">
        <v>7</v>
      </c>
      <c r="D43" s="143"/>
      <c r="E43" s="143"/>
      <c r="F43" s="119"/>
      <c r="G43" s="143"/>
      <c r="H43" s="143"/>
      <c r="I43" s="185" t="s">
        <v>98</v>
      </c>
      <c r="J43" s="186">
        <f>J46*1.2</f>
        <v>0</v>
      </c>
      <c r="L43" s="106"/>
      <c r="V43" s="116"/>
      <c r="AF43" s="59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</row>
    <row r="44" spans="1:93" s="121" customFormat="1" ht="10.35" customHeight="1" thickTop="1" x14ac:dyDescent="0.2">
      <c r="A44" s="94"/>
      <c r="B44" s="64"/>
      <c r="C44" s="143"/>
      <c r="D44" s="143"/>
      <c r="E44" s="143"/>
      <c r="F44" s="143"/>
      <c r="G44" s="143"/>
      <c r="H44" s="143"/>
      <c r="I44" s="143"/>
      <c r="J44" s="106"/>
      <c r="L44" s="106"/>
      <c r="AF44" s="106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</row>
    <row r="45" spans="1:93" s="8" customFormat="1" ht="44.45" customHeight="1" x14ac:dyDescent="0.2">
      <c r="A45" s="181"/>
      <c r="B45" s="76"/>
      <c r="C45" s="29" t="s">
        <v>39</v>
      </c>
      <c r="D45" s="30" t="s">
        <v>16</v>
      </c>
      <c r="E45" s="30" t="s">
        <v>12</v>
      </c>
      <c r="F45" s="30" t="s">
        <v>13</v>
      </c>
      <c r="G45" s="30" t="s">
        <v>40</v>
      </c>
      <c r="H45" s="30" t="s">
        <v>41</v>
      </c>
      <c r="I45" s="30" t="s">
        <v>95</v>
      </c>
      <c r="J45" s="122" t="s">
        <v>94</v>
      </c>
      <c r="K45" s="77" t="s">
        <v>42</v>
      </c>
      <c r="L45" s="78" t="s">
        <v>63</v>
      </c>
      <c r="M45" s="79" t="s">
        <v>0</v>
      </c>
      <c r="N45" s="66" t="s">
        <v>10</v>
      </c>
      <c r="O45" s="66" t="s">
        <v>43</v>
      </c>
      <c r="P45" s="66" t="s">
        <v>44</v>
      </c>
      <c r="Q45" s="66" t="s">
        <v>45</v>
      </c>
      <c r="R45" s="66" t="s">
        <v>46</v>
      </c>
      <c r="S45" s="66" t="s">
        <v>47</v>
      </c>
      <c r="T45" s="66" t="s">
        <v>48</v>
      </c>
      <c r="U45" s="80"/>
      <c r="V45" s="65" t="s">
        <v>64</v>
      </c>
      <c r="W45" s="65" t="s">
        <v>65</v>
      </c>
      <c r="X45" s="66" t="s">
        <v>0</v>
      </c>
      <c r="Y45" s="66" t="s">
        <v>43</v>
      </c>
      <c r="Z45" s="66" t="s">
        <v>44</v>
      </c>
      <c r="AA45" s="66" t="s">
        <v>45</v>
      </c>
      <c r="AB45" s="66" t="s">
        <v>46</v>
      </c>
      <c r="AC45" s="66" t="s">
        <v>47</v>
      </c>
      <c r="AD45" s="66" t="s">
        <v>48</v>
      </c>
      <c r="AE45" s="80"/>
      <c r="AF45" s="67" t="s">
        <v>66</v>
      </c>
      <c r="AG45" s="182"/>
      <c r="AH45" s="181"/>
      <c r="AI45" s="181"/>
      <c r="AJ45" s="181"/>
      <c r="AK45" s="181"/>
      <c r="AL45" s="181"/>
      <c r="AM45" s="181"/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1"/>
      <c r="BC45" s="181"/>
      <c r="BD45" s="181"/>
      <c r="BE45" s="181"/>
      <c r="BF45" s="181"/>
      <c r="BG45" s="181"/>
      <c r="BH45" s="181"/>
      <c r="BI45" s="181"/>
      <c r="BJ45" s="181"/>
      <c r="BK45" s="181"/>
      <c r="BL45" s="181"/>
      <c r="BM45" s="181"/>
      <c r="BN45" s="181"/>
      <c r="BO45" s="181"/>
      <c r="BP45" s="181"/>
      <c r="BQ45" s="181"/>
      <c r="BR45" s="181"/>
      <c r="BS45" s="181"/>
      <c r="BT45" s="181"/>
      <c r="BU45" s="181"/>
      <c r="BV45" s="181"/>
      <c r="BW45" s="181"/>
      <c r="BX45" s="181"/>
      <c r="BY45" s="181"/>
      <c r="BZ45" s="181"/>
      <c r="CA45" s="181"/>
      <c r="CB45" s="181"/>
      <c r="CC45" s="181"/>
      <c r="CD45" s="181"/>
      <c r="CE45" s="181"/>
      <c r="CF45" s="181"/>
      <c r="CG45" s="181"/>
      <c r="CH45" s="181"/>
      <c r="CI45" s="181"/>
      <c r="CJ45" s="181"/>
      <c r="CK45" s="181"/>
      <c r="CL45" s="181"/>
      <c r="CM45" s="181"/>
      <c r="CN45" s="181"/>
      <c r="CO45" s="181"/>
    </row>
    <row r="46" spans="1:93" s="121" customFormat="1" ht="22.9" customHeight="1" x14ac:dyDescent="0.25">
      <c r="A46" s="94"/>
      <c r="B46" s="64"/>
      <c r="C46" s="51" t="s">
        <v>29</v>
      </c>
      <c r="D46" s="143"/>
      <c r="E46" s="143"/>
      <c r="F46" s="143"/>
      <c r="G46" s="143"/>
      <c r="H46" s="143"/>
      <c r="I46" s="143"/>
      <c r="J46" s="82">
        <f>J47</f>
        <v>0</v>
      </c>
      <c r="K46" s="81" t="e">
        <f>#REF!</f>
        <v>#REF!</v>
      </c>
      <c r="L46" s="82"/>
      <c r="M46" s="81" t="e">
        <f>M47+#REF!</f>
        <v>#REF!</v>
      </c>
      <c r="N46" s="81" t="e">
        <f>N47+#REF!</f>
        <v>#REF!</v>
      </c>
      <c r="O46" s="81" t="e">
        <f>O47+#REF!</f>
        <v>#REF!</v>
      </c>
      <c r="P46" s="81" t="e">
        <f>P47+#REF!</f>
        <v>#REF!</v>
      </c>
      <c r="Q46" s="81" t="e">
        <f>Q47+#REF!</f>
        <v>#REF!</v>
      </c>
      <c r="R46" s="81" t="e">
        <f>R47+#REF!</f>
        <v>#REF!</v>
      </c>
      <c r="S46" s="81" t="e">
        <f>S47+#REF!</f>
        <v>#REF!</v>
      </c>
      <c r="T46" s="81" t="e">
        <f>T47+#REF!</f>
        <v>#REF!</v>
      </c>
      <c r="U46" s="81" t="e">
        <f>U47+#REF!</f>
        <v>#REF!</v>
      </c>
      <c r="V46" s="81" t="e">
        <f>V47+#REF!</f>
        <v>#REF!</v>
      </c>
      <c r="W46" s="81"/>
      <c r="X46" s="81" t="e">
        <f>X47+#REF!</f>
        <v>#REF!</v>
      </c>
      <c r="Y46" s="81" t="e">
        <f>Y47+#REF!</f>
        <v>#REF!</v>
      </c>
      <c r="Z46" s="81" t="e">
        <f>Z47+#REF!</f>
        <v>#REF!</v>
      </c>
      <c r="AA46" s="81" t="e">
        <f>AA47+#REF!</f>
        <v>#REF!</v>
      </c>
      <c r="AB46" s="81" t="e">
        <f>AB47+#REF!</f>
        <v>#REF!</v>
      </c>
      <c r="AC46" s="81" t="e">
        <f>AC47+#REF!</f>
        <v>#REF!</v>
      </c>
      <c r="AD46" s="81" t="e">
        <f>AD47+#REF!</f>
        <v>#REF!</v>
      </c>
      <c r="AE46" s="81" t="e">
        <f>AE47+#REF!</f>
        <v>#REF!</v>
      </c>
      <c r="AF46" s="82" t="e">
        <f>AF47+#REF!</f>
        <v>#REF!</v>
      </c>
      <c r="AG46" s="183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  <c r="BR46" s="94"/>
      <c r="BS46" s="94"/>
      <c r="BT46" s="94"/>
      <c r="BU46" s="94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</row>
    <row r="47" spans="1:93" s="83" customFormat="1" ht="25.9" customHeight="1" x14ac:dyDescent="0.2">
      <c r="A47" s="98"/>
      <c r="B47" s="84"/>
      <c r="C47" s="62"/>
      <c r="D47" s="60" t="s">
        <v>18</v>
      </c>
      <c r="E47" s="61" t="s">
        <v>49</v>
      </c>
      <c r="F47" s="61" t="s">
        <v>50</v>
      </c>
      <c r="G47" s="62"/>
      <c r="H47" s="62"/>
      <c r="I47" s="62"/>
      <c r="J47" s="111">
        <f>J48+J51+J60+J67+J75+J79</f>
        <v>0</v>
      </c>
      <c r="K47" s="85" t="e">
        <f>#REF!</f>
        <v>#REF!</v>
      </c>
      <c r="L47" s="111"/>
      <c r="M47" s="85" t="e">
        <f>#REF!+#REF!+#REF!+M48+#REF!+M51+#REF!</f>
        <v>#REF!</v>
      </c>
      <c r="N47" s="85" t="e">
        <f>#REF!+#REF!+#REF!+N48+#REF!+N51+#REF!</f>
        <v>#REF!</v>
      </c>
      <c r="O47" s="85" t="e">
        <f>#REF!+#REF!+#REF!+O48+#REF!+O51+#REF!</f>
        <v>#REF!</v>
      </c>
      <c r="P47" s="85" t="e">
        <f>#REF!+#REF!+#REF!+P48+#REF!+P51+#REF!</f>
        <v>#REF!</v>
      </c>
      <c r="Q47" s="85" t="e">
        <f>#REF!+#REF!+#REF!+Q48+#REF!+Q51+#REF!</f>
        <v>#REF!</v>
      </c>
      <c r="R47" s="85" t="e">
        <f>#REF!+#REF!+#REF!+R48+#REF!+R51+#REF!</f>
        <v>#REF!</v>
      </c>
      <c r="S47" s="85" t="e">
        <f>#REF!+#REF!+#REF!+S48+#REF!+S51+#REF!</f>
        <v>#REF!</v>
      </c>
      <c r="T47" s="85" t="e">
        <f>#REF!+#REF!+#REF!+T48+#REF!+T51+#REF!</f>
        <v>#REF!</v>
      </c>
      <c r="U47" s="85" t="e">
        <f>#REF!+#REF!+#REF!+U48+#REF!+U51+#REF!</f>
        <v>#REF!</v>
      </c>
      <c r="V47" s="85" t="e">
        <f>#REF!+#REF!+#REF!+V48+#REF!+V51+#REF!</f>
        <v>#REF!</v>
      </c>
      <c r="W47" s="85"/>
      <c r="X47" s="85" t="e">
        <f>#REF!+#REF!+#REF!+X48+#REF!+X51+#REF!</f>
        <v>#REF!</v>
      </c>
      <c r="Y47" s="85" t="e">
        <f>#REF!+#REF!+#REF!+Y48+#REF!+Y51+#REF!</f>
        <v>#REF!</v>
      </c>
      <c r="Z47" s="85" t="e">
        <f>#REF!+#REF!+#REF!+Z48+#REF!+Z51+#REF!</f>
        <v>#REF!</v>
      </c>
      <c r="AA47" s="85" t="e">
        <f>#REF!+#REF!+#REF!+AA48+#REF!+AA51+#REF!</f>
        <v>#REF!</v>
      </c>
      <c r="AB47" s="85" t="e">
        <f>#REF!+#REF!+#REF!+AB48+#REF!+AB51+#REF!</f>
        <v>#REF!</v>
      </c>
      <c r="AC47" s="85" t="e">
        <f>#REF!+#REF!+#REF!+AC48+#REF!+AC51+#REF!</f>
        <v>#REF!</v>
      </c>
      <c r="AD47" s="85" t="e">
        <f>#REF!+#REF!+#REF!+AD48+#REF!+AD51+#REF!</f>
        <v>#REF!</v>
      </c>
      <c r="AE47" s="85" t="e">
        <f>#REF!+#REF!+#REF!+AE48+#REF!+AE51+#REF!</f>
        <v>#REF!</v>
      </c>
      <c r="AF47" s="111" t="e">
        <f>#REF!+#REF!+#REF!+AF48+#REF!+AF51+#REF!</f>
        <v>#REF!</v>
      </c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/>
      <c r="CJ47" s="98"/>
      <c r="CK47" s="98"/>
      <c r="CL47" s="98"/>
      <c r="CM47" s="98"/>
      <c r="CN47" s="98"/>
      <c r="CO47" s="98"/>
    </row>
    <row r="48" spans="1:93" s="98" customFormat="1" ht="22.9" customHeight="1" x14ac:dyDescent="0.2">
      <c r="B48" s="97"/>
      <c r="C48" s="123"/>
      <c r="D48" s="124"/>
      <c r="E48" s="125"/>
      <c r="F48" s="125" t="s">
        <v>54</v>
      </c>
      <c r="G48" s="123"/>
      <c r="H48" s="123"/>
      <c r="I48" s="123"/>
      <c r="J48" s="101">
        <f>SUM(J49:J50)</f>
        <v>0</v>
      </c>
      <c r="L48" s="101"/>
      <c r="M48" s="102" t="e">
        <f>SUM(#REF!)</f>
        <v>#REF!</v>
      </c>
      <c r="N48" s="102" t="e">
        <f>SUM(#REF!)</f>
        <v>#REF!</v>
      </c>
      <c r="O48" s="102" t="e">
        <f>SUM(#REF!)</f>
        <v>#REF!</v>
      </c>
      <c r="P48" s="102" t="e">
        <f>SUM(#REF!)</f>
        <v>#REF!</v>
      </c>
      <c r="Q48" s="102" t="e">
        <f>SUM(#REF!)</f>
        <v>#REF!</v>
      </c>
      <c r="R48" s="102" t="e">
        <f>SUM(#REF!)</f>
        <v>#REF!</v>
      </c>
      <c r="S48" s="102" t="e">
        <f>SUM(#REF!)</f>
        <v>#REF!</v>
      </c>
      <c r="T48" s="102" t="e">
        <f>SUM(#REF!)</f>
        <v>#REF!</v>
      </c>
      <c r="U48" s="102" t="e">
        <f>SUM(#REF!)</f>
        <v>#REF!</v>
      </c>
      <c r="V48" s="102" t="e">
        <f>SUM(#REF!)</f>
        <v>#REF!</v>
      </c>
      <c r="W48" s="102"/>
      <c r="X48" s="102" t="e">
        <f>SUM(#REF!)</f>
        <v>#REF!</v>
      </c>
      <c r="Y48" s="102" t="e">
        <f>SUM(#REF!)</f>
        <v>#REF!</v>
      </c>
      <c r="Z48" s="102" t="e">
        <f>SUM(#REF!)</f>
        <v>#REF!</v>
      </c>
      <c r="AA48" s="102" t="e">
        <f>SUM(#REF!)</f>
        <v>#REF!</v>
      </c>
      <c r="AB48" s="102" t="e">
        <f>SUM(#REF!)</f>
        <v>#REF!</v>
      </c>
      <c r="AC48" s="102" t="e">
        <f>SUM(#REF!)</f>
        <v>#REF!</v>
      </c>
      <c r="AD48" s="102" t="e">
        <f>SUM(#REF!)</f>
        <v>#REF!</v>
      </c>
      <c r="AE48" s="102" t="e">
        <f>SUM(#REF!)</f>
        <v>#REF!</v>
      </c>
      <c r="AF48" s="101" t="e">
        <f>SUM(#REF!)</f>
        <v>#REF!</v>
      </c>
    </row>
    <row r="49" spans="1:93" s="94" customFormat="1" ht="24" x14ac:dyDescent="0.2">
      <c r="B49" s="86"/>
      <c r="C49" s="187">
        <v>1</v>
      </c>
      <c r="D49" s="188"/>
      <c r="E49" s="87"/>
      <c r="F49" s="189" t="s">
        <v>68</v>
      </c>
      <c r="G49" s="88" t="s">
        <v>53</v>
      </c>
      <c r="H49" s="104">
        <v>830</v>
      </c>
      <c r="I49" s="68"/>
      <c r="J49" s="96">
        <f>ROUND(I49*H49,3)</f>
        <v>0</v>
      </c>
      <c r="K49" s="126"/>
      <c r="L49" s="89">
        <v>0</v>
      </c>
      <c r="M49" s="90" t="s">
        <v>0</v>
      </c>
      <c r="N49" s="91" t="s">
        <v>11</v>
      </c>
      <c r="O49" s="92">
        <v>85</v>
      </c>
      <c r="P49" s="92">
        <f>O49*H49</f>
        <v>70550</v>
      </c>
      <c r="Q49" s="92">
        <v>85</v>
      </c>
      <c r="R49" s="92">
        <f>Q49*H49</f>
        <v>70550</v>
      </c>
      <c r="S49" s="92">
        <v>85</v>
      </c>
      <c r="T49" s="93">
        <f>S49*H49</f>
        <v>70550</v>
      </c>
      <c r="V49" s="68">
        <f>ROUND(I49*L49,3)</f>
        <v>0</v>
      </c>
      <c r="W49" s="68">
        <f>H49-L49</f>
        <v>830</v>
      </c>
      <c r="X49" s="95" t="s">
        <v>0</v>
      </c>
      <c r="Y49" s="92">
        <v>85</v>
      </c>
      <c r="Z49" s="92">
        <f t="shared" ref="Z49:Z79" si="0">Y49*S49</f>
        <v>7225</v>
      </c>
      <c r="AA49" s="92">
        <v>85</v>
      </c>
      <c r="AB49" s="92">
        <f t="shared" ref="AB49:AB79" si="1">AA49*S49</f>
        <v>7225</v>
      </c>
      <c r="AC49" s="92">
        <v>85</v>
      </c>
      <c r="AD49" s="93">
        <f t="shared" ref="AD49:AD79" si="2">AC49*S49</f>
        <v>7225</v>
      </c>
      <c r="AF49" s="96">
        <f>ROUND(I49*W49,3)</f>
        <v>0</v>
      </c>
      <c r="AG49" s="91"/>
    </row>
    <row r="50" spans="1:93" s="94" customFormat="1" ht="12" x14ac:dyDescent="0.2">
      <c r="B50" s="86"/>
      <c r="C50" s="187">
        <v>2</v>
      </c>
      <c r="D50" s="188"/>
      <c r="E50" s="87"/>
      <c r="F50" s="189" t="s">
        <v>69</v>
      </c>
      <c r="G50" s="88" t="s">
        <v>53</v>
      </c>
      <c r="H50" s="104">
        <v>888.1</v>
      </c>
      <c r="I50" s="68"/>
      <c r="J50" s="96">
        <f>ROUND(I50*H50,3)</f>
        <v>0</v>
      </c>
      <c r="K50" s="126"/>
      <c r="L50" s="89">
        <v>0</v>
      </c>
      <c r="M50" s="90" t="s">
        <v>0</v>
      </c>
      <c r="N50" s="91" t="s">
        <v>11</v>
      </c>
      <c r="O50" s="92">
        <v>85</v>
      </c>
      <c r="P50" s="92">
        <f>O50*H50</f>
        <v>75488.5</v>
      </c>
      <c r="Q50" s="92">
        <v>85</v>
      </c>
      <c r="R50" s="92">
        <f>Q50*H50</f>
        <v>75488.5</v>
      </c>
      <c r="S50" s="92">
        <v>85</v>
      </c>
      <c r="T50" s="93">
        <f>S50*H50</f>
        <v>75488.5</v>
      </c>
      <c r="V50" s="68">
        <f>ROUND(I50*L50,3)</f>
        <v>0</v>
      </c>
      <c r="W50" s="68">
        <f>H50-L50</f>
        <v>888.1</v>
      </c>
      <c r="X50" s="95" t="s">
        <v>0</v>
      </c>
      <c r="Y50" s="92">
        <v>85</v>
      </c>
      <c r="Z50" s="92">
        <f t="shared" si="0"/>
        <v>7225</v>
      </c>
      <c r="AA50" s="92">
        <v>85</v>
      </c>
      <c r="AB50" s="92">
        <f t="shared" si="1"/>
        <v>7225</v>
      </c>
      <c r="AC50" s="92">
        <v>85</v>
      </c>
      <c r="AD50" s="93">
        <f t="shared" si="2"/>
        <v>7225</v>
      </c>
      <c r="AF50" s="96">
        <f>ROUND(I50*W50,3)</f>
        <v>0</v>
      </c>
      <c r="AG50" s="91"/>
    </row>
    <row r="51" spans="1:93" s="98" customFormat="1" ht="22.9" customHeight="1" x14ac:dyDescent="0.2">
      <c r="B51" s="97"/>
      <c r="C51" s="190"/>
      <c r="D51" s="124"/>
      <c r="E51" s="125"/>
      <c r="F51" s="125" t="s">
        <v>56</v>
      </c>
      <c r="G51" s="123"/>
      <c r="H51" s="100"/>
      <c r="I51" s="123"/>
      <c r="J51" s="101">
        <f>SUM(J52:J59)</f>
        <v>0</v>
      </c>
      <c r="K51" s="99" t="e">
        <f>#REF!</f>
        <v>#REF!</v>
      </c>
      <c r="L51" s="101"/>
      <c r="M51" s="102">
        <f t="shared" ref="M51:V51" si="3">SUM(M52:M54)</f>
        <v>0</v>
      </c>
      <c r="N51" s="102">
        <f t="shared" si="3"/>
        <v>0</v>
      </c>
      <c r="O51" s="102">
        <f t="shared" si="3"/>
        <v>305</v>
      </c>
      <c r="P51" s="102">
        <f t="shared" si="3"/>
        <v>48454.44</v>
      </c>
      <c r="Q51" s="102">
        <f t="shared" si="3"/>
        <v>305</v>
      </c>
      <c r="R51" s="102">
        <f t="shared" si="3"/>
        <v>48454.44</v>
      </c>
      <c r="S51" s="102">
        <f t="shared" si="3"/>
        <v>305</v>
      </c>
      <c r="T51" s="102">
        <f t="shared" si="3"/>
        <v>48454.44</v>
      </c>
      <c r="U51" s="102">
        <f t="shared" si="3"/>
        <v>0</v>
      </c>
      <c r="V51" s="102">
        <f t="shared" si="3"/>
        <v>0</v>
      </c>
      <c r="W51" s="102"/>
      <c r="X51" s="102">
        <f t="shared" ref="X51:AF51" si="4">SUM(X52:X54)</f>
        <v>0</v>
      </c>
      <c r="Y51" s="102">
        <f t="shared" si="4"/>
        <v>305</v>
      </c>
      <c r="Z51" s="102">
        <f t="shared" si="4"/>
        <v>31021</v>
      </c>
      <c r="AA51" s="102">
        <f t="shared" si="4"/>
        <v>305</v>
      </c>
      <c r="AB51" s="102">
        <f t="shared" si="4"/>
        <v>31021</v>
      </c>
      <c r="AC51" s="102">
        <f t="shared" si="4"/>
        <v>305</v>
      </c>
      <c r="AD51" s="102">
        <f t="shared" si="4"/>
        <v>31021</v>
      </c>
      <c r="AE51" s="102">
        <f t="shared" si="4"/>
        <v>0</v>
      </c>
      <c r="AF51" s="101">
        <f t="shared" si="4"/>
        <v>0</v>
      </c>
    </row>
    <row r="52" spans="1:93" s="158" customFormat="1" ht="41.45" customHeight="1" x14ac:dyDescent="0.2">
      <c r="A52" s="94"/>
      <c r="B52" s="86"/>
      <c r="C52" s="187">
        <v>3</v>
      </c>
      <c r="D52" s="188"/>
      <c r="E52" s="87"/>
      <c r="F52" s="189" t="s">
        <v>58</v>
      </c>
      <c r="G52" s="88" t="s">
        <v>51</v>
      </c>
      <c r="H52" s="104">
        <v>237</v>
      </c>
      <c r="I52" s="68"/>
      <c r="J52" s="96">
        <f>ROUND(I52*H52,3)</f>
        <v>0</v>
      </c>
      <c r="K52" s="152"/>
      <c r="L52" s="153">
        <v>0</v>
      </c>
      <c r="M52" s="154" t="s">
        <v>0</v>
      </c>
      <c r="N52" s="155" t="s">
        <v>11</v>
      </c>
      <c r="O52" s="156">
        <v>99</v>
      </c>
      <c r="P52" s="156">
        <f t="shared" ref="P52:P60" si="5">O52*H52</f>
        <v>23463</v>
      </c>
      <c r="Q52" s="156">
        <v>99</v>
      </c>
      <c r="R52" s="156">
        <f t="shared" ref="R52:R60" si="6">Q52*H52</f>
        <v>23463</v>
      </c>
      <c r="S52" s="156">
        <v>99</v>
      </c>
      <c r="T52" s="157">
        <f t="shared" ref="T52:T60" si="7">S52*H52</f>
        <v>23463</v>
      </c>
      <c r="V52" s="150">
        <f t="shared" ref="V52:V60" si="8">ROUND(I52*L52,3)</f>
        <v>0</v>
      </c>
      <c r="W52" s="150">
        <f t="shared" ref="W52:W60" si="9">H52-L52</f>
        <v>237</v>
      </c>
      <c r="X52" s="159" t="s">
        <v>0</v>
      </c>
      <c r="Y52" s="156">
        <v>99</v>
      </c>
      <c r="Z52" s="156">
        <f t="shared" si="0"/>
        <v>9801</v>
      </c>
      <c r="AA52" s="156">
        <v>99</v>
      </c>
      <c r="AB52" s="156">
        <f t="shared" si="1"/>
        <v>9801</v>
      </c>
      <c r="AC52" s="156">
        <v>99</v>
      </c>
      <c r="AD52" s="157">
        <f t="shared" si="2"/>
        <v>9801</v>
      </c>
      <c r="AF52" s="151">
        <f t="shared" ref="AF52:AF60" si="10">ROUND(I52*W52,3)</f>
        <v>0</v>
      </c>
      <c r="AG52" s="91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4"/>
      <c r="BR52" s="94"/>
      <c r="BS52" s="94"/>
      <c r="BT52" s="94"/>
      <c r="BU52" s="94"/>
      <c r="BV52" s="94"/>
      <c r="BW52" s="94"/>
      <c r="BX52" s="94"/>
      <c r="BY52" s="94"/>
      <c r="BZ52" s="94"/>
      <c r="CA52" s="94"/>
      <c r="CB52" s="94"/>
      <c r="CC52" s="94"/>
      <c r="CD52" s="94"/>
      <c r="CE52" s="94"/>
      <c r="CF52" s="94"/>
      <c r="CG52" s="94"/>
      <c r="CH52" s="94"/>
      <c r="CI52" s="94"/>
      <c r="CJ52" s="94"/>
      <c r="CK52" s="94"/>
      <c r="CL52" s="94"/>
      <c r="CM52" s="94"/>
      <c r="CN52" s="94"/>
      <c r="CO52" s="94"/>
    </row>
    <row r="53" spans="1:93" s="158" customFormat="1" ht="27.6" customHeight="1" x14ac:dyDescent="0.2">
      <c r="A53" s="94"/>
      <c r="B53" s="86"/>
      <c r="C53" s="187">
        <v>4</v>
      </c>
      <c r="D53" s="191"/>
      <c r="E53" s="192"/>
      <c r="F53" s="193" t="s">
        <v>59</v>
      </c>
      <c r="G53" s="194" t="s">
        <v>55</v>
      </c>
      <c r="H53" s="104">
        <v>237</v>
      </c>
      <c r="I53" s="195"/>
      <c r="J53" s="196">
        <f>ROUND(I53*H53,3)</f>
        <v>0</v>
      </c>
      <c r="K53" s="162"/>
      <c r="L53" s="163">
        <v>0</v>
      </c>
      <c r="M53" s="164" t="s">
        <v>0</v>
      </c>
      <c r="N53" s="165" t="s">
        <v>11</v>
      </c>
      <c r="O53" s="156">
        <v>102</v>
      </c>
      <c r="P53" s="156">
        <f t="shared" si="5"/>
        <v>24174</v>
      </c>
      <c r="Q53" s="156">
        <v>102</v>
      </c>
      <c r="R53" s="156">
        <f t="shared" si="6"/>
        <v>24174</v>
      </c>
      <c r="S53" s="156">
        <v>102</v>
      </c>
      <c r="T53" s="157">
        <f t="shared" si="7"/>
        <v>24174</v>
      </c>
      <c r="V53" s="160">
        <f t="shared" si="8"/>
        <v>0</v>
      </c>
      <c r="W53" s="160">
        <f t="shared" si="9"/>
        <v>237</v>
      </c>
      <c r="X53" s="166" t="s">
        <v>0</v>
      </c>
      <c r="Y53" s="156">
        <v>102</v>
      </c>
      <c r="Z53" s="156">
        <f t="shared" si="0"/>
        <v>10404</v>
      </c>
      <c r="AA53" s="156">
        <v>102</v>
      </c>
      <c r="AB53" s="156">
        <f t="shared" si="1"/>
        <v>10404</v>
      </c>
      <c r="AC53" s="156">
        <v>102</v>
      </c>
      <c r="AD53" s="157">
        <f t="shared" si="2"/>
        <v>10404</v>
      </c>
      <c r="AF53" s="161">
        <f t="shared" si="10"/>
        <v>0</v>
      </c>
      <c r="AG53" s="103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94"/>
      <c r="BR53" s="94"/>
      <c r="BS53" s="94"/>
      <c r="BT53" s="94"/>
      <c r="BU53" s="94"/>
      <c r="BV53" s="94"/>
      <c r="BW53" s="94"/>
      <c r="BX53" s="94"/>
      <c r="BY53" s="94"/>
      <c r="BZ53" s="94"/>
      <c r="CA53" s="94"/>
      <c r="CB53" s="94"/>
      <c r="CC53" s="94"/>
      <c r="CD53" s="94"/>
      <c r="CE53" s="94"/>
      <c r="CF53" s="94"/>
      <c r="CG53" s="94"/>
      <c r="CH53" s="94"/>
      <c r="CI53" s="94"/>
      <c r="CJ53" s="94"/>
      <c r="CK53" s="94"/>
      <c r="CL53" s="94"/>
      <c r="CM53" s="94"/>
      <c r="CN53" s="94"/>
      <c r="CO53" s="94"/>
    </row>
    <row r="54" spans="1:93" s="158" customFormat="1" ht="24.4" customHeight="1" x14ac:dyDescent="0.2">
      <c r="A54" s="94"/>
      <c r="B54" s="86"/>
      <c r="C54" s="187">
        <v>5</v>
      </c>
      <c r="D54" s="188"/>
      <c r="E54" s="87"/>
      <c r="F54" s="189" t="s">
        <v>60</v>
      </c>
      <c r="G54" s="88" t="s">
        <v>52</v>
      </c>
      <c r="H54" s="104">
        <v>7.86</v>
      </c>
      <c r="I54" s="68"/>
      <c r="J54" s="96">
        <f>ROUND(I54*H54,3)</f>
        <v>0</v>
      </c>
      <c r="K54" s="152"/>
      <c r="L54" s="153">
        <v>0</v>
      </c>
      <c r="M54" s="154" t="s">
        <v>0</v>
      </c>
      <c r="N54" s="155" t="s">
        <v>11</v>
      </c>
      <c r="O54" s="156">
        <v>104</v>
      </c>
      <c r="P54" s="156">
        <f t="shared" si="5"/>
        <v>817.44</v>
      </c>
      <c r="Q54" s="156">
        <v>104</v>
      </c>
      <c r="R54" s="156">
        <f t="shared" si="6"/>
        <v>817.44</v>
      </c>
      <c r="S54" s="156">
        <v>104</v>
      </c>
      <c r="T54" s="157">
        <f t="shared" si="7"/>
        <v>817.44</v>
      </c>
      <c r="V54" s="150">
        <f t="shared" si="8"/>
        <v>0</v>
      </c>
      <c r="W54" s="150">
        <f t="shared" si="9"/>
        <v>7.86</v>
      </c>
      <c r="X54" s="159" t="s">
        <v>0</v>
      </c>
      <c r="Y54" s="156">
        <v>104</v>
      </c>
      <c r="Z54" s="156">
        <f t="shared" si="0"/>
        <v>10816</v>
      </c>
      <c r="AA54" s="156">
        <v>104</v>
      </c>
      <c r="AB54" s="156">
        <f t="shared" si="1"/>
        <v>10816</v>
      </c>
      <c r="AC54" s="156">
        <v>104</v>
      </c>
      <c r="AD54" s="157">
        <f t="shared" si="2"/>
        <v>10816</v>
      </c>
      <c r="AF54" s="151">
        <f t="shared" si="10"/>
        <v>0</v>
      </c>
      <c r="AG54" s="91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4"/>
      <c r="BR54" s="94"/>
      <c r="BS54" s="94"/>
      <c r="BT54" s="94"/>
      <c r="BU54" s="94"/>
      <c r="BV54" s="94"/>
      <c r="BW54" s="94"/>
      <c r="BX54" s="94"/>
      <c r="BY54" s="94"/>
      <c r="BZ54" s="94"/>
      <c r="CA54" s="94"/>
      <c r="CB54" s="94"/>
      <c r="CC54" s="94"/>
      <c r="CD54" s="94"/>
      <c r="CE54" s="94"/>
      <c r="CF54" s="94"/>
      <c r="CG54" s="94"/>
      <c r="CH54" s="94"/>
      <c r="CI54" s="94"/>
      <c r="CJ54" s="94"/>
      <c r="CK54" s="94"/>
      <c r="CL54" s="94"/>
      <c r="CM54" s="94"/>
      <c r="CN54" s="94"/>
      <c r="CO54" s="94"/>
    </row>
    <row r="55" spans="1:93" s="141" customFormat="1" ht="24.4" customHeight="1" x14ac:dyDescent="0.2">
      <c r="A55" s="94"/>
      <c r="B55" s="86"/>
      <c r="C55" s="187">
        <v>6</v>
      </c>
      <c r="D55" s="187"/>
      <c r="E55" s="197"/>
      <c r="F55" s="198" t="s">
        <v>97</v>
      </c>
      <c r="G55" s="199" t="s">
        <v>51</v>
      </c>
      <c r="H55" s="200">
        <v>5</v>
      </c>
      <c r="I55" s="200"/>
      <c r="J55" s="201">
        <f t="shared" ref="J55" si="11">ROUND(I55*H55,3)</f>
        <v>0</v>
      </c>
      <c r="K55" s="145"/>
      <c r="L55" s="146"/>
      <c r="M55" s="147"/>
      <c r="N55" s="148"/>
      <c r="O55" s="149"/>
      <c r="P55" s="149"/>
      <c r="Q55" s="149"/>
      <c r="R55" s="149"/>
      <c r="S55" s="149"/>
      <c r="T55" s="149"/>
      <c r="V55" s="144"/>
      <c r="W55" s="144"/>
      <c r="X55" s="147"/>
      <c r="Y55" s="149"/>
      <c r="Z55" s="149"/>
      <c r="AA55" s="149"/>
      <c r="AB55" s="149"/>
      <c r="AC55" s="149"/>
      <c r="AD55" s="149"/>
      <c r="AF55" s="146"/>
      <c r="AG55" s="18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94"/>
      <c r="BS55" s="94"/>
      <c r="BT55" s="94"/>
      <c r="BU55" s="94"/>
      <c r="BV55" s="94"/>
      <c r="BW55" s="94"/>
      <c r="BX55" s="94"/>
      <c r="BY55" s="94"/>
      <c r="BZ55" s="94"/>
      <c r="CA55" s="94"/>
      <c r="CB55" s="94"/>
      <c r="CC55" s="94"/>
      <c r="CD55" s="94"/>
      <c r="CE55" s="94"/>
      <c r="CF55" s="94"/>
      <c r="CG55" s="94"/>
      <c r="CH55" s="94"/>
      <c r="CI55" s="94"/>
      <c r="CJ55" s="94"/>
      <c r="CK55" s="94"/>
      <c r="CL55" s="94"/>
      <c r="CM55" s="94"/>
      <c r="CN55" s="94"/>
      <c r="CO55" s="94"/>
    </row>
    <row r="56" spans="1:93" s="158" customFormat="1" ht="24.4" customHeight="1" x14ac:dyDescent="0.2">
      <c r="A56" s="94"/>
      <c r="B56" s="86"/>
      <c r="C56" s="187">
        <v>7</v>
      </c>
      <c r="D56" s="188"/>
      <c r="E56" s="87"/>
      <c r="F56" s="189" t="s">
        <v>82</v>
      </c>
      <c r="G56" s="88" t="s">
        <v>51</v>
      </c>
      <c r="H56" s="104">
        <v>8</v>
      </c>
      <c r="I56" s="68"/>
      <c r="J56" s="96">
        <f t="shared" ref="J56:J80" si="12">ROUND(I56*H56,3)</f>
        <v>0</v>
      </c>
      <c r="K56" s="152"/>
      <c r="L56" s="153"/>
      <c r="M56" s="154" t="s">
        <v>0</v>
      </c>
      <c r="N56" s="155" t="s">
        <v>11</v>
      </c>
      <c r="O56" s="156">
        <v>129</v>
      </c>
      <c r="P56" s="156">
        <f t="shared" si="5"/>
        <v>1032</v>
      </c>
      <c r="Q56" s="156">
        <v>129</v>
      </c>
      <c r="R56" s="156">
        <f t="shared" si="6"/>
        <v>1032</v>
      </c>
      <c r="S56" s="156">
        <v>129</v>
      </c>
      <c r="T56" s="157">
        <f t="shared" si="7"/>
        <v>1032</v>
      </c>
      <c r="V56" s="150">
        <f t="shared" si="8"/>
        <v>0</v>
      </c>
      <c r="W56" s="150">
        <f t="shared" si="9"/>
        <v>8</v>
      </c>
      <c r="X56" s="159" t="s">
        <v>0</v>
      </c>
      <c r="Y56" s="156">
        <v>129</v>
      </c>
      <c r="Z56" s="156">
        <f t="shared" si="0"/>
        <v>16641</v>
      </c>
      <c r="AA56" s="156">
        <v>129</v>
      </c>
      <c r="AB56" s="156">
        <f t="shared" si="1"/>
        <v>16641</v>
      </c>
      <c r="AC56" s="156">
        <v>129</v>
      </c>
      <c r="AD56" s="157">
        <f t="shared" si="2"/>
        <v>16641</v>
      </c>
      <c r="AF56" s="151">
        <f t="shared" si="10"/>
        <v>0</v>
      </c>
      <c r="AG56" s="91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4"/>
      <c r="BQ56" s="94"/>
      <c r="BR56" s="94"/>
      <c r="BS56" s="94"/>
      <c r="BT56" s="94"/>
      <c r="BU56" s="94"/>
      <c r="BV56" s="94"/>
      <c r="BW56" s="94"/>
      <c r="BX56" s="94"/>
      <c r="BY56" s="94"/>
      <c r="BZ56" s="94"/>
      <c r="CA56" s="94"/>
      <c r="CB56" s="94"/>
      <c r="CC56" s="94"/>
      <c r="CD56" s="94"/>
      <c r="CE56" s="94"/>
      <c r="CF56" s="94"/>
      <c r="CG56" s="94"/>
      <c r="CH56" s="94"/>
      <c r="CI56" s="94"/>
      <c r="CJ56" s="94"/>
      <c r="CK56" s="94"/>
      <c r="CL56" s="94"/>
      <c r="CM56" s="94"/>
      <c r="CN56" s="94"/>
      <c r="CO56" s="94"/>
    </row>
    <row r="57" spans="1:93" s="158" customFormat="1" ht="24.4" customHeight="1" x14ac:dyDescent="0.2">
      <c r="A57" s="94"/>
      <c r="B57" s="86"/>
      <c r="C57" s="187">
        <v>8</v>
      </c>
      <c r="D57" s="188"/>
      <c r="E57" s="87"/>
      <c r="F57" s="202" t="s">
        <v>83</v>
      </c>
      <c r="G57" s="88" t="s">
        <v>53</v>
      </c>
      <c r="H57" s="104">
        <v>83.5</v>
      </c>
      <c r="I57" s="68"/>
      <c r="J57" s="96">
        <f t="shared" si="12"/>
        <v>0</v>
      </c>
      <c r="K57" s="152"/>
      <c r="L57" s="153"/>
      <c r="M57" s="154" t="s">
        <v>0</v>
      </c>
      <c r="N57" s="155" t="s">
        <v>11</v>
      </c>
      <c r="O57" s="156">
        <v>130</v>
      </c>
      <c r="P57" s="156">
        <f t="shared" si="5"/>
        <v>10855</v>
      </c>
      <c r="Q57" s="156">
        <v>130</v>
      </c>
      <c r="R57" s="156">
        <f t="shared" si="6"/>
        <v>10855</v>
      </c>
      <c r="S57" s="156">
        <v>130</v>
      </c>
      <c r="T57" s="157">
        <f t="shared" si="7"/>
        <v>10855</v>
      </c>
      <c r="V57" s="150">
        <f t="shared" si="8"/>
        <v>0</v>
      </c>
      <c r="W57" s="150">
        <f t="shared" si="9"/>
        <v>83.5</v>
      </c>
      <c r="X57" s="159" t="s">
        <v>0</v>
      </c>
      <c r="Y57" s="156">
        <v>130</v>
      </c>
      <c r="Z57" s="156">
        <f t="shared" si="0"/>
        <v>16900</v>
      </c>
      <c r="AA57" s="156">
        <v>130</v>
      </c>
      <c r="AB57" s="156">
        <f t="shared" si="1"/>
        <v>16900</v>
      </c>
      <c r="AC57" s="156">
        <v>130</v>
      </c>
      <c r="AD57" s="157">
        <f t="shared" si="2"/>
        <v>16900</v>
      </c>
      <c r="AF57" s="151">
        <f t="shared" si="10"/>
        <v>0</v>
      </c>
      <c r="AG57" s="91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94"/>
      <c r="BS57" s="94"/>
      <c r="BT57" s="94"/>
      <c r="BU57" s="94"/>
      <c r="BV57" s="94"/>
      <c r="BW57" s="94"/>
      <c r="BX57" s="94"/>
      <c r="BY57" s="94"/>
      <c r="BZ57" s="94"/>
      <c r="CA57" s="94"/>
      <c r="CB57" s="94"/>
      <c r="CC57" s="94"/>
      <c r="CD57" s="94"/>
      <c r="CE57" s="94"/>
      <c r="CF57" s="94"/>
      <c r="CG57" s="94"/>
      <c r="CH57" s="94"/>
      <c r="CI57" s="94"/>
      <c r="CJ57" s="94"/>
      <c r="CK57" s="94"/>
      <c r="CL57" s="94"/>
      <c r="CM57" s="94"/>
      <c r="CN57" s="94"/>
      <c r="CO57" s="94"/>
    </row>
    <row r="58" spans="1:93" s="158" customFormat="1" ht="24.4" customHeight="1" x14ac:dyDescent="0.2">
      <c r="A58" s="94"/>
      <c r="B58" s="86"/>
      <c r="C58" s="187">
        <v>9</v>
      </c>
      <c r="D58" s="188"/>
      <c r="E58" s="87"/>
      <c r="F58" s="189" t="s">
        <v>84</v>
      </c>
      <c r="G58" s="88" t="s">
        <v>51</v>
      </c>
      <c r="H58" s="104">
        <v>55</v>
      </c>
      <c r="I58" s="68"/>
      <c r="J58" s="96">
        <f t="shared" si="12"/>
        <v>0</v>
      </c>
      <c r="K58" s="152"/>
      <c r="L58" s="153"/>
      <c r="M58" s="154" t="s">
        <v>0</v>
      </c>
      <c r="N58" s="155" t="s">
        <v>11</v>
      </c>
      <c r="O58" s="156">
        <v>131</v>
      </c>
      <c r="P58" s="156">
        <f t="shared" si="5"/>
        <v>7205</v>
      </c>
      <c r="Q58" s="156">
        <v>131</v>
      </c>
      <c r="R58" s="156">
        <f t="shared" si="6"/>
        <v>7205</v>
      </c>
      <c r="S58" s="156">
        <v>131</v>
      </c>
      <c r="T58" s="157">
        <f t="shared" si="7"/>
        <v>7205</v>
      </c>
      <c r="V58" s="150">
        <f t="shared" si="8"/>
        <v>0</v>
      </c>
      <c r="W58" s="150">
        <f t="shared" si="9"/>
        <v>55</v>
      </c>
      <c r="X58" s="159" t="s">
        <v>0</v>
      </c>
      <c r="Y58" s="156">
        <v>131</v>
      </c>
      <c r="Z58" s="156">
        <f t="shared" si="0"/>
        <v>17161</v>
      </c>
      <c r="AA58" s="156">
        <v>131</v>
      </c>
      <c r="AB58" s="156">
        <f t="shared" si="1"/>
        <v>17161</v>
      </c>
      <c r="AC58" s="156">
        <v>131</v>
      </c>
      <c r="AD58" s="157">
        <f t="shared" si="2"/>
        <v>17161</v>
      </c>
      <c r="AF58" s="151">
        <f t="shared" si="10"/>
        <v>0</v>
      </c>
      <c r="AG58" s="91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94"/>
      <c r="BR58" s="94"/>
      <c r="BS58" s="94"/>
      <c r="BT58" s="94"/>
      <c r="BU58" s="94"/>
      <c r="BV58" s="94"/>
      <c r="BW58" s="94"/>
      <c r="BX58" s="94"/>
      <c r="BY58" s="94"/>
      <c r="BZ58" s="94"/>
      <c r="CA58" s="94"/>
      <c r="CB58" s="94"/>
      <c r="CC58" s="94"/>
      <c r="CD58" s="94"/>
      <c r="CE58" s="94"/>
      <c r="CF58" s="94"/>
      <c r="CG58" s="94"/>
      <c r="CH58" s="94"/>
      <c r="CI58" s="94"/>
      <c r="CJ58" s="94"/>
      <c r="CK58" s="94"/>
      <c r="CL58" s="94"/>
      <c r="CM58" s="94"/>
      <c r="CN58" s="94"/>
      <c r="CO58" s="94"/>
    </row>
    <row r="59" spans="1:93" s="158" customFormat="1" ht="24.4" customHeight="1" x14ac:dyDescent="0.2">
      <c r="A59" s="94"/>
      <c r="B59" s="86"/>
      <c r="C59" s="187">
        <v>10</v>
      </c>
      <c r="D59" s="188"/>
      <c r="E59" s="87"/>
      <c r="F59" s="189" t="s">
        <v>85</v>
      </c>
      <c r="G59" s="88" t="s">
        <v>52</v>
      </c>
      <c r="H59" s="104">
        <v>2.66</v>
      </c>
      <c r="I59" s="68"/>
      <c r="J59" s="96">
        <f t="shared" si="12"/>
        <v>0</v>
      </c>
      <c r="K59" s="152"/>
      <c r="L59" s="153"/>
      <c r="M59" s="154" t="s">
        <v>0</v>
      </c>
      <c r="N59" s="155" t="s">
        <v>11</v>
      </c>
      <c r="O59" s="156">
        <v>131</v>
      </c>
      <c r="P59" s="156">
        <f t="shared" si="5"/>
        <v>348.46000000000004</v>
      </c>
      <c r="Q59" s="156">
        <v>131</v>
      </c>
      <c r="R59" s="156">
        <f t="shared" si="6"/>
        <v>348.46000000000004</v>
      </c>
      <c r="S59" s="156">
        <v>131</v>
      </c>
      <c r="T59" s="157">
        <f t="shared" si="7"/>
        <v>348.46000000000004</v>
      </c>
      <c r="V59" s="150">
        <f t="shared" si="8"/>
        <v>0</v>
      </c>
      <c r="W59" s="150">
        <f t="shared" si="9"/>
        <v>2.66</v>
      </c>
      <c r="X59" s="159" t="s">
        <v>0</v>
      </c>
      <c r="Y59" s="156">
        <v>131</v>
      </c>
      <c r="Z59" s="156">
        <f t="shared" si="0"/>
        <v>17161</v>
      </c>
      <c r="AA59" s="156">
        <v>131</v>
      </c>
      <c r="AB59" s="156">
        <f t="shared" si="1"/>
        <v>17161</v>
      </c>
      <c r="AC59" s="156">
        <v>131</v>
      </c>
      <c r="AD59" s="157">
        <f t="shared" si="2"/>
        <v>17161</v>
      </c>
      <c r="AF59" s="151">
        <f t="shared" si="10"/>
        <v>0</v>
      </c>
      <c r="AG59" s="91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94"/>
      <c r="BR59" s="94"/>
      <c r="BS59" s="94"/>
      <c r="BT59" s="94"/>
      <c r="BU59" s="94"/>
      <c r="BV59" s="94"/>
      <c r="BW59" s="94"/>
      <c r="BX59" s="94"/>
      <c r="BY59" s="94"/>
      <c r="BZ59" s="94"/>
      <c r="CA59" s="94"/>
      <c r="CB59" s="94"/>
      <c r="CC59" s="94"/>
      <c r="CD59" s="94"/>
      <c r="CE59" s="94"/>
      <c r="CF59" s="94"/>
      <c r="CG59" s="94"/>
      <c r="CH59" s="94"/>
      <c r="CI59" s="94"/>
      <c r="CJ59" s="94"/>
      <c r="CK59" s="94"/>
      <c r="CL59" s="94"/>
      <c r="CM59" s="94"/>
      <c r="CN59" s="94"/>
      <c r="CO59" s="94"/>
    </row>
    <row r="60" spans="1:93" s="98" customFormat="1" ht="22.9" customHeight="1" x14ac:dyDescent="0.2">
      <c r="B60" s="97"/>
      <c r="C60" s="190"/>
      <c r="D60" s="124"/>
      <c r="E60" s="125"/>
      <c r="F60" s="125" t="s">
        <v>72</v>
      </c>
      <c r="G60" s="123" t="s">
        <v>57</v>
      </c>
      <c r="H60" s="100">
        <v>1</v>
      </c>
      <c r="I60" s="123"/>
      <c r="J60" s="101">
        <f>SUM(J61:K66)</f>
        <v>0</v>
      </c>
      <c r="L60" s="101"/>
      <c r="M60" s="102" t="s">
        <v>0</v>
      </c>
      <c r="N60" s="102" t="s">
        <v>11</v>
      </c>
      <c r="O60" s="102">
        <v>131</v>
      </c>
      <c r="P60" s="102">
        <f t="shared" si="5"/>
        <v>131</v>
      </c>
      <c r="Q60" s="102">
        <v>131</v>
      </c>
      <c r="R60" s="102">
        <f t="shared" si="6"/>
        <v>131</v>
      </c>
      <c r="S60" s="102">
        <v>131</v>
      </c>
      <c r="T60" s="102">
        <f t="shared" si="7"/>
        <v>131</v>
      </c>
      <c r="U60" s="102"/>
      <c r="V60" s="102">
        <f t="shared" si="8"/>
        <v>0</v>
      </c>
      <c r="W60" s="102">
        <f t="shared" si="9"/>
        <v>1</v>
      </c>
      <c r="X60" s="102" t="s">
        <v>0</v>
      </c>
      <c r="Y60" s="102">
        <v>131</v>
      </c>
      <c r="Z60" s="102">
        <f t="shared" si="0"/>
        <v>17161</v>
      </c>
      <c r="AA60" s="102">
        <v>131</v>
      </c>
      <c r="AB60" s="102">
        <f t="shared" si="1"/>
        <v>17161</v>
      </c>
      <c r="AC60" s="102">
        <v>131</v>
      </c>
      <c r="AD60" s="102">
        <f t="shared" si="2"/>
        <v>17161</v>
      </c>
      <c r="AE60" s="102"/>
      <c r="AF60" s="101">
        <f t="shared" si="10"/>
        <v>0</v>
      </c>
    </row>
    <row r="61" spans="1:93" s="174" customFormat="1" ht="24.4" customHeight="1" x14ac:dyDescent="0.2">
      <c r="A61" s="131"/>
      <c r="B61" s="207"/>
      <c r="C61" s="187">
        <v>11</v>
      </c>
      <c r="D61" s="203"/>
      <c r="E61" s="204"/>
      <c r="F61" s="205" t="s">
        <v>76</v>
      </c>
      <c r="G61" s="127" t="s">
        <v>52</v>
      </c>
      <c r="H61" s="206">
        <v>88.802000000000007</v>
      </c>
      <c r="I61" s="128"/>
      <c r="J61" s="96">
        <f t="shared" si="12"/>
        <v>0</v>
      </c>
      <c r="K61" s="168"/>
      <c r="L61" s="169"/>
      <c r="M61" s="170"/>
      <c r="N61" s="171"/>
      <c r="O61" s="172"/>
      <c r="P61" s="172"/>
      <c r="Q61" s="172"/>
      <c r="R61" s="172"/>
      <c r="S61" s="172"/>
      <c r="T61" s="173"/>
      <c r="V61" s="167"/>
      <c r="W61" s="167"/>
      <c r="X61" s="175"/>
      <c r="Y61" s="172"/>
      <c r="Z61" s="172"/>
      <c r="AA61" s="172"/>
      <c r="AB61" s="172"/>
      <c r="AC61" s="172"/>
      <c r="AD61" s="173"/>
      <c r="AF61" s="176"/>
      <c r="AG61" s="130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  <c r="BG61" s="131"/>
      <c r="BH61" s="131"/>
      <c r="BI61" s="131"/>
      <c r="BJ61" s="131"/>
      <c r="BK61" s="131"/>
      <c r="BL61" s="131"/>
      <c r="BM61" s="131"/>
      <c r="BN61" s="131"/>
      <c r="BO61" s="131"/>
      <c r="BP61" s="131"/>
      <c r="BQ61" s="131"/>
      <c r="BR61" s="131"/>
      <c r="BS61" s="131"/>
      <c r="BT61" s="131"/>
      <c r="BU61" s="131"/>
      <c r="BV61" s="131"/>
      <c r="BW61" s="131"/>
      <c r="BX61" s="131"/>
      <c r="BY61" s="131"/>
      <c r="BZ61" s="131"/>
      <c r="CA61" s="131"/>
      <c r="CB61" s="131"/>
      <c r="CC61" s="131"/>
      <c r="CD61" s="131"/>
      <c r="CE61" s="131"/>
      <c r="CF61" s="131"/>
      <c r="CG61" s="131"/>
      <c r="CH61" s="131"/>
      <c r="CI61" s="131"/>
      <c r="CJ61" s="131"/>
      <c r="CK61" s="131"/>
      <c r="CL61" s="131"/>
      <c r="CM61" s="131"/>
      <c r="CN61" s="131"/>
      <c r="CO61" s="131"/>
    </row>
    <row r="62" spans="1:93" s="174" customFormat="1" ht="24.4" customHeight="1" x14ac:dyDescent="0.2">
      <c r="A62" s="131"/>
      <c r="B62" s="207"/>
      <c r="C62" s="187">
        <v>12</v>
      </c>
      <c r="D62" s="203"/>
      <c r="E62" s="204"/>
      <c r="F62" s="205" t="s">
        <v>77</v>
      </c>
      <c r="G62" s="127" t="s">
        <v>52</v>
      </c>
      <c r="H62" s="206">
        <v>88.802000000000007</v>
      </c>
      <c r="I62" s="128"/>
      <c r="J62" s="96">
        <f t="shared" si="12"/>
        <v>0</v>
      </c>
      <c r="K62" s="168"/>
      <c r="L62" s="169"/>
      <c r="M62" s="170"/>
      <c r="N62" s="171"/>
      <c r="O62" s="172"/>
      <c r="P62" s="172"/>
      <c r="Q62" s="172"/>
      <c r="R62" s="172"/>
      <c r="S62" s="172"/>
      <c r="T62" s="173"/>
      <c r="V62" s="167"/>
      <c r="W62" s="167"/>
      <c r="X62" s="175"/>
      <c r="Y62" s="172"/>
      <c r="Z62" s="172"/>
      <c r="AA62" s="172"/>
      <c r="AB62" s="172"/>
      <c r="AC62" s="172"/>
      <c r="AD62" s="173"/>
      <c r="AF62" s="176"/>
      <c r="AG62" s="130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  <c r="BG62" s="131"/>
      <c r="BH62" s="131"/>
      <c r="BI62" s="131"/>
      <c r="BJ62" s="131"/>
      <c r="BK62" s="131"/>
      <c r="BL62" s="131"/>
      <c r="BM62" s="131"/>
      <c r="BN62" s="131"/>
      <c r="BO62" s="131"/>
      <c r="BP62" s="131"/>
      <c r="BQ62" s="131"/>
      <c r="BR62" s="131"/>
      <c r="BS62" s="131"/>
      <c r="BT62" s="131"/>
      <c r="BU62" s="131"/>
      <c r="BV62" s="131"/>
      <c r="BW62" s="131"/>
      <c r="BX62" s="131"/>
      <c r="BY62" s="131"/>
      <c r="BZ62" s="131"/>
      <c r="CA62" s="131"/>
      <c r="CB62" s="131"/>
      <c r="CC62" s="131"/>
      <c r="CD62" s="131"/>
      <c r="CE62" s="131"/>
      <c r="CF62" s="131"/>
      <c r="CG62" s="131"/>
      <c r="CH62" s="131"/>
      <c r="CI62" s="131"/>
      <c r="CJ62" s="131"/>
      <c r="CK62" s="131"/>
      <c r="CL62" s="131"/>
      <c r="CM62" s="131"/>
      <c r="CN62" s="131"/>
      <c r="CO62" s="131"/>
    </row>
    <row r="63" spans="1:93" s="174" customFormat="1" ht="24.4" customHeight="1" x14ac:dyDescent="0.2">
      <c r="A63" s="131"/>
      <c r="B63" s="207"/>
      <c r="C63" s="187">
        <v>13</v>
      </c>
      <c r="D63" s="203"/>
      <c r="E63" s="204"/>
      <c r="F63" s="205" t="s">
        <v>78</v>
      </c>
      <c r="G63" s="127" t="s">
        <v>52</v>
      </c>
      <c r="H63" s="206">
        <v>88.802000000000007</v>
      </c>
      <c r="I63" s="128"/>
      <c r="J63" s="96">
        <f t="shared" si="12"/>
        <v>0</v>
      </c>
      <c r="K63" s="168"/>
      <c r="L63" s="169"/>
      <c r="M63" s="170"/>
      <c r="N63" s="171"/>
      <c r="O63" s="172"/>
      <c r="P63" s="172"/>
      <c r="Q63" s="172"/>
      <c r="R63" s="172"/>
      <c r="S63" s="172"/>
      <c r="T63" s="173"/>
      <c r="V63" s="167"/>
      <c r="W63" s="167"/>
      <c r="X63" s="175"/>
      <c r="Y63" s="172"/>
      <c r="Z63" s="172"/>
      <c r="AA63" s="172"/>
      <c r="AB63" s="172"/>
      <c r="AC63" s="172"/>
      <c r="AD63" s="173"/>
      <c r="AF63" s="176"/>
      <c r="AG63" s="130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  <c r="BG63" s="131"/>
      <c r="BH63" s="131"/>
      <c r="BI63" s="131"/>
      <c r="BJ63" s="131"/>
      <c r="BK63" s="131"/>
      <c r="BL63" s="131"/>
      <c r="BM63" s="131"/>
      <c r="BN63" s="131"/>
      <c r="BO63" s="131"/>
      <c r="BP63" s="131"/>
      <c r="BQ63" s="131"/>
      <c r="BR63" s="131"/>
      <c r="BS63" s="131"/>
      <c r="BT63" s="131"/>
      <c r="BU63" s="131"/>
      <c r="BV63" s="131"/>
      <c r="BW63" s="131"/>
      <c r="BX63" s="131"/>
      <c r="BY63" s="131"/>
      <c r="BZ63" s="131"/>
      <c r="CA63" s="131"/>
      <c r="CB63" s="131"/>
      <c r="CC63" s="131"/>
      <c r="CD63" s="131"/>
      <c r="CE63" s="131"/>
      <c r="CF63" s="131"/>
      <c r="CG63" s="131"/>
      <c r="CH63" s="131"/>
      <c r="CI63" s="131"/>
      <c r="CJ63" s="131"/>
      <c r="CK63" s="131"/>
      <c r="CL63" s="131"/>
      <c r="CM63" s="131"/>
      <c r="CN63" s="131"/>
      <c r="CO63" s="131"/>
    </row>
    <row r="64" spans="1:93" s="174" customFormat="1" ht="24.4" customHeight="1" x14ac:dyDescent="0.2">
      <c r="A64" s="131"/>
      <c r="B64" s="207"/>
      <c r="C64" s="187">
        <v>14</v>
      </c>
      <c r="D64" s="203"/>
      <c r="E64" s="204"/>
      <c r="F64" s="205" t="s">
        <v>79</v>
      </c>
      <c r="G64" s="127" t="s">
        <v>52</v>
      </c>
      <c r="H64" s="206">
        <v>88.802000000000007</v>
      </c>
      <c r="I64" s="128"/>
      <c r="J64" s="96">
        <f t="shared" si="12"/>
        <v>0</v>
      </c>
      <c r="K64" s="168"/>
      <c r="L64" s="169"/>
      <c r="M64" s="170"/>
      <c r="N64" s="171"/>
      <c r="O64" s="172"/>
      <c r="P64" s="172"/>
      <c r="Q64" s="172"/>
      <c r="R64" s="172"/>
      <c r="S64" s="172"/>
      <c r="T64" s="173"/>
      <c r="V64" s="167"/>
      <c r="W64" s="167"/>
      <c r="X64" s="175"/>
      <c r="Y64" s="172"/>
      <c r="Z64" s="172"/>
      <c r="AA64" s="172"/>
      <c r="AB64" s="172"/>
      <c r="AC64" s="172"/>
      <c r="AD64" s="173"/>
      <c r="AF64" s="176"/>
      <c r="AG64" s="130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  <c r="BG64" s="131"/>
      <c r="BH64" s="131"/>
      <c r="BI64" s="131"/>
      <c r="BJ64" s="131"/>
      <c r="BK64" s="131"/>
      <c r="BL64" s="131"/>
      <c r="BM64" s="131"/>
      <c r="BN64" s="131"/>
      <c r="BO64" s="131"/>
      <c r="BP64" s="131"/>
      <c r="BQ64" s="131"/>
      <c r="BR64" s="131"/>
      <c r="BS64" s="131"/>
      <c r="BT64" s="131"/>
      <c r="BU64" s="131"/>
      <c r="BV64" s="131"/>
      <c r="BW64" s="131"/>
      <c r="BX64" s="131"/>
      <c r="BY64" s="131"/>
      <c r="BZ64" s="131"/>
      <c r="CA64" s="131"/>
      <c r="CB64" s="131"/>
      <c r="CC64" s="131"/>
      <c r="CD64" s="131"/>
      <c r="CE64" s="131"/>
      <c r="CF64" s="131"/>
      <c r="CG64" s="131"/>
      <c r="CH64" s="131"/>
      <c r="CI64" s="131"/>
      <c r="CJ64" s="131"/>
      <c r="CK64" s="131"/>
      <c r="CL64" s="131"/>
      <c r="CM64" s="131"/>
      <c r="CN64" s="131"/>
      <c r="CO64" s="131"/>
    </row>
    <row r="65" spans="1:93" s="174" customFormat="1" ht="24.4" customHeight="1" x14ac:dyDescent="0.2">
      <c r="A65" s="131"/>
      <c r="B65" s="207"/>
      <c r="C65" s="187">
        <v>15</v>
      </c>
      <c r="D65" s="203"/>
      <c r="E65" s="204"/>
      <c r="F65" s="205" t="s">
        <v>80</v>
      </c>
      <c r="G65" s="127" t="s">
        <v>51</v>
      </c>
      <c r="H65" s="206">
        <v>303.5</v>
      </c>
      <c r="I65" s="128"/>
      <c r="J65" s="96">
        <f t="shared" si="12"/>
        <v>0</v>
      </c>
      <c r="K65" s="168"/>
      <c r="L65" s="169"/>
      <c r="M65" s="170"/>
      <c r="N65" s="171"/>
      <c r="O65" s="172"/>
      <c r="P65" s="172"/>
      <c r="Q65" s="172"/>
      <c r="R65" s="172"/>
      <c r="S65" s="172"/>
      <c r="T65" s="173"/>
      <c r="V65" s="167"/>
      <c r="W65" s="167"/>
      <c r="X65" s="175"/>
      <c r="Y65" s="172"/>
      <c r="Z65" s="172"/>
      <c r="AA65" s="172"/>
      <c r="AB65" s="172"/>
      <c r="AC65" s="172"/>
      <c r="AD65" s="173"/>
      <c r="AF65" s="176"/>
      <c r="AG65" s="130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  <c r="BG65" s="131"/>
      <c r="BH65" s="131"/>
      <c r="BI65" s="131"/>
      <c r="BJ65" s="131"/>
      <c r="BK65" s="131"/>
      <c r="BL65" s="131"/>
      <c r="BM65" s="131"/>
      <c r="BN65" s="131"/>
      <c r="BO65" s="131"/>
      <c r="BP65" s="131"/>
      <c r="BQ65" s="131"/>
      <c r="BR65" s="131"/>
      <c r="BS65" s="131"/>
      <c r="BT65" s="131"/>
      <c r="BU65" s="131"/>
      <c r="BV65" s="131"/>
      <c r="BW65" s="131"/>
      <c r="BX65" s="131"/>
      <c r="BY65" s="131"/>
      <c r="BZ65" s="131"/>
      <c r="CA65" s="131"/>
      <c r="CB65" s="131"/>
      <c r="CC65" s="131"/>
      <c r="CD65" s="131"/>
      <c r="CE65" s="131"/>
      <c r="CF65" s="131"/>
      <c r="CG65" s="131"/>
      <c r="CH65" s="131"/>
      <c r="CI65" s="131"/>
      <c r="CJ65" s="131"/>
      <c r="CK65" s="131"/>
      <c r="CL65" s="131"/>
      <c r="CM65" s="131"/>
      <c r="CN65" s="131"/>
      <c r="CO65" s="131"/>
    </row>
    <row r="66" spans="1:93" s="174" customFormat="1" ht="24.4" customHeight="1" x14ac:dyDescent="0.2">
      <c r="A66" s="131"/>
      <c r="B66" s="207"/>
      <c r="C66" s="187">
        <v>16</v>
      </c>
      <c r="D66" s="203"/>
      <c r="E66" s="204"/>
      <c r="F66" s="205" t="s">
        <v>81</v>
      </c>
      <c r="G66" s="127" t="s">
        <v>51</v>
      </c>
      <c r="H66" s="206">
        <v>303.5</v>
      </c>
      <c r="I66" s="128"/>
      <c r="J66" s="96">
        <f t="shared" si="12"/>
        <v>0</v>
      </c>
      <c r="K66" s="168"/>
      <c r="L66" s="169"/>
      <c r="M66" s="170"/>
      <c r="N66" s="171"/>
      <c r="O66" s="172"/>
      <c r="P66" s="172"/>
      <c r="Q66" s="172"/>
      <c r="R66" s="172"/>
      <c r="S66" s="172"/>
      <c r="T66" s="173"/>
      <c r="V66" s="167"/>
      <c r="W66" s="167"/>
      <c r="X66" s="175"/>
      <c r="Y66" s="172"/>
      <c r="Z66" s="172"/>
      <c r="AA66" s="172"/>
      <c r="AB66" s="172"/>
      <c r="AC66" s="172"/>
      <c r="AD66" s="173"/>
      <c r="AF66" s="176"/>
      <c r="AG66" s="130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  <c r="AV66" s="131"/>
      <c r="AW66" s="131"/>
      <c r="AX66" s="131"/>
      <c r="AY66" s="131"/>
      <c r="AZ66" s="131"/>
      <c r="BA66" s="131"/>
      <c r="BB66" s="131"/>
      <c r="BC66" s="131"/>
      <c r="BD66" s="131"/>
      <c r="BE66" s="131"/>
      <c r="BF66" s="131"/>
      <c r="BG66" s="131"/>
      <c r="BH66" s="131"/>
      <c r="BI66" s="131"/>
      <c r="BJ66" s="131"/>
      <c r="BK66" s="131"/>
      <c r="BL66" s="131"/>
      <c r="BM66" s="131"/>
      <c r="BN66" s="131"/>
      <c r="BO66" s="131"/>
      <c r="BP66" s="131"/>
      <c r="BQ66" s="131"/>
      <c r="BR66" s="131"/>
      <c r="BS66" s="131"/>
      <c r="BT66" s="131"/>
      <c r="BU66" s="131"/>
      <c r="BV66" s="131"/>
      <c r="BW66" s="131"/>
      <c r="BX66" s="131"/>
      <c r="BY66" s="131"/>
      <c r="BZ66" s="131"/>
      <c r="CA66" s="131"/>
      <c r="CB66" s="131"/>
      <c r="CC66" s="131"/>
      <c r="CD66" s="131"/>
      <c r="CE66" s="131"/>
      <c r="CF66" s="131"/>
      <c r="CG66" s="131"/>
      <c r="CH66" s="131"/>
      <c r="CI66" s="131"/>
      <c r="CJ66" s="131"/>
      <c r="CK66" s="131"/>
      <c r="CL66" s="131"/>
      <c r="CM66" s="131"/>
      <c r="CN66" s="131"/>
      <c r="CO66" s="131"/>
    </row>
    <row r="67" spans="1:93" s="98" customFormat="1" ht="22.9" customHeight="1" x14ac:dyDescent="0.2">
      <c r="B67" s="97"/>
      <c r="C67" s="190"/>
      <c r="D67" s="124"/>
      <c r="E67" s="125"/>
      <c r="F67" s="125" t="s">
        <v>86</v>
      </c>
      <c r="G67" s="123" t="s">
        <v>57</v>
      </c>
      <c r="H67" s="100">
        <v>1</v>
      </c>
      <c r="I67" s="123"/>
      <c r="J67" s="101">
        <f>SUM(J68:J74)</f>
        <v>0</v>
      </c>
      <c r="L67" s="101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1"/>
    </row>
    <row r="68" spans="1:93" s="174" customFormat="1" ht="24.4" customHeight="1" x14ac:dyDescent="0.2">
      <c r="A68" s="131"/>
      <c r="B68" s="207"/>
      <c r="C68" s="187">
        <v>17</v>
      </c>
      <c r="D68" s="203"/>
      <c r="E68" s="204"/>
      <c r="F68" s="205" t="s">
        <v>87</v>
      </c>
      <c r="G68" s="127" t="s">
        <v>51</v>
      </c>
      <c r="H68" s="132">
        <v>12</v>
      </c>
      <c r="I68" s="128"/>
      <c r="J68" s="96">
        <f t="shared" si="12"/>
        <v>0</v>
      </c>
      <c r="K68" s="168"/>
      <c r="L68" s="169"/>
      <c r="M68" s="170"/>
      <c r="N68" s="171"/>
      <c r="O68" s="172"/>
      <c r="P68" s="172"/>
      <c r="Q68" s="172"/>
      <c r="R68" s="172"/>
      <c r="S68" s="172"/>
      <c r="T68" s="173"/>
      <c r="V68" s="167"/>
      <c r="W68" s="167"/>
      <c r="X68" s="175"/>
      <c r="Y68" s="172"/>
      <c r="Z68" s="172"/>
      <c r="AA68" s="172"/>
      <c r="AB68" s="172"/>
      <c r="AC68" s="172"/>
      <c r="AD68" s="173"/>
      <c r="AF68" s="176"/>
      <c r="AG68" s="130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  <c r="AV68" s="131"/>
      <c r="AW68" s="131"/>
      <c r="AX68" s="131"/>
      <c r="AY68" s="131"/>
      <c r="AZ68" s="131"/>
      <c r="BA68" s="131"/>
      <c r="BB68" s="131"/>
      <c r="BC68" s="131"/>
      <c r="BD68" s="131"/>
      <c r="BE68" s="131"/>
      <c r="BF68" s="131"/>
      <c r="BG68" s="131"/>
      <c r="BH68" s="131"/>
      <c r="BI68" s="131"/>
      <c r="BJ68" s="131"/>
      <c r="BK68" s="131"/>
      <c r="BL68" s="131"/>
      <c r="BM68" s="131"/>
      <c r="BN68" s="131"/>
      <c r="BO68" s="131"/>
      <c r="BP68" s="131"/>
      <c r="BQ68" s="131"/>
      <c r="BR68" s="131"/>
      <c r="BS68" s="131"/>
      <c r="BT68" s="131"/>
      <c r="BU68" s="131"/>
      <c r="BV68" s="131"/>
      <c r="BW68" s="131"/>
      <c r="BX68" s="131"/>
      <c r="BY68" s="131"/>
      <c r="BZ68" s="131"/>
      <c r="CA68" s="131"/>
      <c r="CB68" s="131"/>
      <c r="CC68" s="131"/>
      <c r="CD68" s="131"/>
      <c r="CE68" s="131"/>
      <c r="CF68" s="131"/>
      <c r="CG68" s="131"/>
      <c r="CH68" s="131"/>
      <c r="CI68" s="131"/>
      <c r="CJ68" s="131"/>
      <c r="CK68" s="131"/>
      <c r="CL68" s="131"/>
      <c r="CM68" s="131"/>
      <c r="CN68" s="131"/>
      <c r="CO68" s="131"/>
    </row>
    <row r="69" spans="1:93" s="174" customFormat="1" ht="24.4" customHeight="1" x14ac:dyDescent="0.2">
      <c r="A69" s="131"/>
      <c r="B69" s="207"/>
      <c r="C69" s="187">
        <v>18</v>
      </c>
      <c r="D69" s="203"/>
      <c r="E69" s="204"/>
      <c r="F69" s="205" t="s">
        <v>88</v>
      </c>
      <c r="G69" s="127" t="s">
        <v>53</v>
      </c>
      <c r="H69" s="132">
        <v>15</v>
      </c>
      <c r="I69" s="128"/>
      <c r="J69" s="96">
        <f t="shared" si="12"/>
        <v>0</v>
      </c>
      <c r="K69" s="168"/>
      <c r="L69" s="169"/>
      <c r="M69" s="170"/>
      <c r="N69" s="171"/>
      <c r="O69" s="172"/>
      <c r="P69" s="172"/>
      <c r="Q69" s="172"/>
      <c r="R69" s="172"/>
      <c r="S69" s="172"/>
      <c r="T69" s="173"/>
      <c r="V69" s="167"/>
      <c r="W69" s="167"/>
      <c r="X69" s="175"/>
      <c r="Y69" s="172"/>
      <c r="Z69" s="172"/>
      <c r="AA69" s="172"/>
      <c r="AB69" s="172"/>
      <c r="AC69" s="172"/>
      <c r="AD69" s="173"/>
      <c r="AF69" s="176"/>
      <c r="AG69" s="130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  <c r="AV69" s="131"/>
      <c r="AW69" s="131"/>
      <c r="AX69" s="131"/>
      <c r="AY69" s="131"/>
      <c r="AZ69" s="131"/>
      <c r="BA69" s="131"/>
      <c r="BB69" s="131"/>
      <c r="BC69" s="131"/>
      <c r="BD69" s="131"/>
      <c r="BE69" s="131"/>
      <c r="BF69" s="131"/>
      <c r="BG69" s="131"/>
      <c r="BH69" s="131"/>
      <c r="BI69" s="131"/>
      <c r="BJ69" s="131"/>
      <c r="BK69" s="131"/>
      <c r="BL69" s="131"/>
      <c r="BM69" s="131"/>
      <c r="BN69" s="131"/>
      <c r="BO69" s="131"/>
      <c r="BP69" s="131"/>
      <c r="BQ69" s="131"/>
      <c r="BR69" s="131"/>
      <c r="BS69" s="131"/>
      <c r="BT69" s="131"/>
      <c r="BU69" s="131"/>
      <c r="BV69" s="131"/>
      <c r="BW69" s="131"/>
      <c r="BX69" s="131"/>
      <c r="BY69" s="131"/>
      <c r="BZ69" s="131"/>
      <c r="CA69" s="131"/>
      <c r="CB69" s="131"/>
      <c r="CC69" s="131"/>
      <c r="CD69" s="131"/>
      <c r="CE69" s="131"/>
      <c r="CF69" s="131"/>
      <c r="CG69" s="131"/>
      <c r="CH69" s="131"/>
      <c r="CI69" s="131"/>
      <c r="CJ69" s="131"/>
      <c r="CK69" s="131"/>
      <c r="CL69" s="131"/>
      <c r="CM69" s="131"/>
      <c r="CN69" s="131"/>
      <c r="CO69" s="131"/>
    </row>
    <row r="70" spans="1:93" s="174" customFormat="1" ht="24.4" customHeight="1" x14ac:dyDescent="0.2">
      <c r="A70" s="131"/>
      <c r="B70" s="207"/>
      <c r="C70" s="187">
        <v>19</v>
      </c>
      <c r="D70" s="203"/>
      <c r="E70" s="204"/>
      <c r="F70" s="205" t="s">
        <v>76</v>
      </c>
      <c r="G70" s="127" t="s">
        <v>52</v>
      </c>
      <c r="H70" s="206">
        <v>10.75</v>
      </c>
      <c r="I70" s="128"/>
      <c r="J70" s="96">
        <f t="shared" si="12"/>
        <v>0</v>
      </c>
      <c r="K70" s="168"/>
      <c r="L70" s="169"/>
      <c r="M70" s="170"/>
      <c r="N70" s="171"/>
      <c r="O70" s="172"/>
      <c r="P70" s="172"/>
      <c r="Q70" s="172"/>
      <c r="R70" s="172"/>
      <c r="S70" s="172"/>
      <c r="T70" s="173"/>
      <c r="V70" s="167"/>
      <c r="W70" s="167"/>
      <c r="X70" s="175"/>
      <c r="Y70" s="172"/>
      <c r="Z70" s="172"/>
      <c r="AA70" s="172"/>
      <c r="AB70" s="172"/>
      <c r="AC70" s="172"/>
      <c r="AD70" s="173"/>
      <c r="AF70" s="176"/>
      <c r="AG70" s="130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  <c r="AV70" s="131"/>
      <c r="AW70" s="131"/>
      <c r="AX70" s="131"/>
      <c r="AY70" s="131"/>
      <c r="AZ70" s="131"/>
      <c r="BA70" s="131"/>
      <c r="BB70" s="131"/>
      <c r="BC70" s="131"/>
      <c r="BD70" s="131"/>
      <c r="BE70" s="131"/>
      <c r="BF70" s="131"/>
      <c r="BG70" s="131"/>
      <c r="BH70" s="131"/>
      <c r="BI70" s="131"/>
      <c r="BJ70" s="131"/>
      <c r="BK70" s="131"/>
      <c r="BL70" s="131"/>
      <c r="BM70" s="131"/>
      <c r="BN70" s="131"/>
      <c r="BO70" s="131"/>
      <c r="BP70" s="131"/>
      <c r="BQ70" s="131"/>
      <c r="BR70" s="131"/>
      <c r="BS70" s="131"/>
      <c r="BT70" s="131"/>
      <c r="BU70" s="131"/>
      <c r="BV70" s="131"/>
      <c r="BW70" s="131"/>
      <c r="BX70" s="131"/>
      <c r="BY70" s="131"/>
      <c r="BZ70" s="131"/>
      <c r="CA70" s="131"/>
      <c r="CB70" s="131"/>
      <c r="CC70" s="131"/>
      <c r="CD70" s="131"/>
      <c r="CE70" s="131"/>
      <c r="CF70" s="131"/>
      <c r="CG70" s="131"/>
      <c r="CH70" s="131"/>
      <c r="CI70" s="131"/>
      <c r="CJ70" s="131"/>
      <c r="CK70" s="131"/>
      <c r="CL70" s="131"/>
      <c r="CM70" s="131"/>
      <c r="CN70" s="131"/>
      <c r="CO70" s="131"/>
    </row>
    <row r="71" spans="1:93" s="174" customFormat="1" ht="24.4" customHeight="1" x14ac:dyDescent="0.2">
      <c r="A71" s="131"/>
      <c r="B71" s="207"/>
      <c r="C71" s="187">
        <v>20</v>
      </c>
      <c r="D71" s="203"/>
      <c r="E71" s="204"/>
      <c r="F71" s="205" t="s">
        <v>89</v>
      </c>
      <c r="G71" s="127" t="s">
        <v>52</v>
      </c>
      <c r="H71" s="206">
        <v>10.75</v>
      </c>
      <c r="I71" s="128"/>
      <c r="J71" s="96">
        <f t="shared" si="12"/>
        <v>0</v>
      </c>
      <c r="K71" s="168"/>
      <c r="L71" s="169"/>
      <c r="M71" s="170"/>
      <c r="N71" s="171"/>
      <c r="O71" s="172"/>
      <c r="P71" s="172"/>
      <c r="Q71" s="172"/>
      <c r="R71" s="172"/>
      <c r="S71" s="172"/>
      <c r="T71" s="173"/>
      <c r="V71" s="167"/>
      <c r="W71" s="167"/>
      <c r="X71" s="175"/>
      <c r="Y71" s="172"/>
      <c r="Z71" s="172"/>
      <c r="AA71" s="172"/>
      <c r="AB71" s="172"/>
      <c r="AC71" s="172"/>
      <c r="AD71" s="173"/>
      <c r="AF71" s="176"/>
      <c r="AG71" s="130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  <c r="AV71" s="131"/>
      <c r="AW71" s="131"/>
      <c r="AX71" s="131"/>
      <c r="AY71" s="131"/>
      <c r="AZ71" s="131"/>
      <c r="BA71" s="131"/>
      <c r="BB71" s="131"/>
      <c r="BC71" s="131"/>
      <c r="BD71" s="131"/>
      <c r="BE71" s="131"/>
      <c r="BF71" s="131"/>
      <c r="BG71" s="131"/>
      <c r="BH71" s="131"/>
      <c r="BI71" s="131"/>
      <c r="BJ71" s="131"/>
      <c r="BK71" s="131"/>
      <c r="BL71" s="131"/>
      <c r="BM71" s="131"/>
      <c r="BN71" s="131"/>
      <c r="BO71" s="131"/>
      <c r="BP71" s="131"/>
      <c r="BQ71" s="131"/>
      <c r="BR71" s="131"/>
      <c r="BS71" s="131"/>
      <c r="BT71" s="131"/>
      <c r="BU71" s="131"/>
      <c r="BV71" s="131"/>
      <c r="BW71" s="131"/>
      <c r="BX71" s="131"/>
      <c r="BY71" s="131"/>
      <c r="BZ71" s="131"/>
      <c r="CA71" s="131"/>
      <c r="CB71" s="131"/>
      <c r="CC71" s="131"/>
      <c r="CD71" s="131"/>
      <c r="CE71" s="131"/>
      <c r="CF71" s="131"/>
      <c r="CG71" s="131"/>
      <c r="CH71" s="131"/>
      <c r="CI71" s="131"/>
      <c r="CJ71" s="131"/>
      <c r="CK71" s="131"/>
      <c r="CL71" s="131"/>
      <c r="CM71" s="131"/>
      <c r="CN71" s="131"/>
      <c r="CO71" s="131"/>
    </row>
    <row r="72" spans="1:93" s="174" customFormat="1" ht="24.4" customHeight="1" x14ac:dyDescent="0.2">
      <c r="A72" s="131"/>
      <c r="B72" s="207"/>
      <c r="C72" s="187">
        <v>21</v>
      </c>
      <c r="D72" s="203"/>
      <c r="E72" s="204"/>
      <c r="F72" s="205" t="s">
        <v>90</v>
      </c>
      <c r="G72" s="127" t="s">
        <v>52</v>
      </c>
      <c r="H72" s="206">
        <v>10.75</v>
      </c>
      <c r="I72" s="128"/>
      <c r="J72" s="96">
        <f t="shared" si="12"/>
        <v>0</v>
      </c>
      <c r="K72" s="168"/>
      <c r="L72" s="169"/>
      <c r="M72" s="170"/>
      <c r="N72" s="171"/>
      <c r="O72" s="172"/>
      <c r="P72" s="172"/>
      <c r="Q72" s="172"/>
      <c r="R72" s="172"/>
      <c r="S72" s="172"/>
      <c r="T72" s="173"/>
      <c r="V72" s="167"/>
      <c r="W72" s="167"/>
      <c r="X72" s="175"/>
      <c r="Y72" s="172"/>
      <c r="Z72" s="172"/>
      <c r="AA72" s="172"/>
      <c r="AB72" s="172"/>
      <c r="AC72" s="172"/>
      <c r="AD72" s="173"/>
      <c r="AF72" s="176"/>
      <c r="AG72" s="130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  <c r="AV72" s="131"/>
      <c r="AW72" s="131"/>
      <c r="AX72" s="131"/>
      <c r="AY72" s="131"/>
      <c r="AZ72" s="131"/>
      <c r="BA72" s="131"/>
      <c r="BB72" s="131"/>
      <c r="BC72" s="131"/>
      <c r="BD72" s="131"/>
      <c r="BE72" s="131"/>
      <c r="BF72" s="131"/>
      <c r="BG72" s="131"/>
      <c r="BH72" s="131"/>
      <c r="BI72" s="131"/>
      <c r="BJ72" s="131"/>
      <c r="BK72" s="131"/>
      <c r="BL72" s="131"/>
      <c r="BM72" s="131"/>
      <c r="BN72" s="131"/>
      <c r="BO72" s="131"/>
      <c r="BP72" s="131"/>
      <c r="BQ72" s="131"/>
      <c r="BR72" s="131"/>
      <c r="BS72" s="131"/>
      <c r="BT72" s="131"/>
      <c r="BU72" s="131"/>
      <c r="BV72" s="131"/>
      <c r="BW72" s="131"/>
      <c r="BX72" s="131"/>
      <c r="BY72" s="131"/>
      <c r="BZ72" s="131"/>
      <c r="CA72" s="131"/>
      <c r="CB72" s="131"/>
      <c r="CC72" s="131"/>
      <c r="CD72" s="131"/>
      <c r="CE72" s="131"/>
      <c r="CF72" s="131"/>
      <c r="CG72" s="131"/>
      <c r="CH72" s="131"/>
      <c r="CI72" s="131"/>
      <c r="CJ72" s="131"/>
      <c r="CK72" s="131"/>
      <c r="CL72" s="131"/>
      <c r="CM72" s="131"/>
      <c r="CN72" s="131"/>
      <c r="CO72" s="131"/>
    </row>
    <row r="73" spans="1:93" s="174" customFormat="1" ht="24.4" customHeight="1" x14ac:dyDescent="0.2">
      <c r="A73" s="131"/>
      <c r="B73" s="207"/>
      <c r="C73" s="187">
        <v>22</v>
      </c>
      <c r="D73" s="203"/>
      <c r="E73" s="204"/>
      <c r="F73" s="205" t="s">
        <v>80</v>
      </c>
      <c r="G73" s="127" t="s">
        <v>52</v>
      </c>
      <c r="H73" s="206">
        <v>10.75</v>
      </c>
      <c r="I73" s="128"/>
      <c r="J73" s="96">
        <f t="shared" si="12"/>
        <v>0</v>
      </c>
      <c r="K73" s="168"/>
      <c r="L73" s="169"/>
      <c r="M73" s="170"/>
      <c r="N73" s="171"/>
      <c r="O73" s="172"/>
      <c r="P73" s="172"/>
      <c r="Q73" s="172"/>
      <c r="R73" s="172"/>
      <c r="S73" s="172"/>
      <c r="T73" s="173"/>
      <c r="V73" s="167"/>
      <c r="W73" s="167"/>
      <c r="X73" s="175"/>
      <c r="Y73" s="172"/>
      <c r="Z73" s="172"/>
      <c r="AA73" s="172"/>
      <c r="AB73" s="172"/>
      <c r="AC73" s="172"/>
      <c r="AD73" s="173"/>
      <c r="AF73" s="176"/>
      <c r="AG73" s="130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  <c r="AV73" s="131"/>
      <c r="AW73" s="131"/>
      <c r="AX73" s="131"/>
      <c r="AY73" s="131"/>
      <c r="AZ73" s="131"/>
      <c r="BA73" s="131"/>
      <c r="BB73" s="131"/>
      <c r="BC73" s="131"/>
      <c r="BD73" s="131"/>
      <c r="BE73" s="131"/>
      <c r="BF73" s="131"/>
      <c r="BG73" s="131"/>
      <c r="BH73" s="131"/>
      <c r="BI73" s="131"/>
      <c r="BJ73" s="131"/>
      <c r="BK73" s="131"/>
      <c r="BL73" s="131"/>
      <c r="BM73" s="131"/>
      <c r="BN73" s="131"/>
      <c r="BO73" s="131"/>
      <c r="BP73" s="131"/>
      <c r="BQ73" s="131"/>
      <c r="BR73" s="131"/>
      <c r="BS73" s="131"/>
      <c r="BT73" s="131"/>
      <c r="BU73" s="131"/>
      <c r="BV73" s="131"/>
      <c r="BW73" s="131"/>
      <c r="BX73" s="131"/>
      <c r="BY73" s="131"/>
      <c r="BZ73" s="131"/>
      <c r="CA73" s="131"/>
      <c r="CB73" s="131"/>
      <c r="CC73" s="131"/>
      <c r="CD73" s="131"/>
      <c r="CE73" s="131"/>
      <c r="CF73" s="131"/>
      <c r="CG73" s="131"/>
      <c r="CH73" s="131"/>
      <c r="CI73" s="131"/>
      <c r="CJ73" s="131"/>
      <c r="CK73" s="131"/>
      <c r="CL73" s="131"/>
      <c r="CM73" s="131"/>
      <c r="CN73" s="131"/>
      <c r="CO73" s="131"/>
    </row>
    <row r="74" spans="1:93" s="174" customFormat="1" ht="24.4" customHeight="1" x14ac:dyDescent="0.2">
      <c r="A74" s="131"/>
      <c r="B74" s="207"/>
      <c r="C74" s="187">
        <v>23</v>
      </c>
      <c r="D74" s="203"/>
      <c r="E74" s="204"/>
      <c r="F74" s="205" t="s">
        <v>81</v>
      </c>
      <c r="G74" s="127" t="s">
        <v>52</v>
      </c>
      <c r="H74" s="206">
        <v>10.75</v>
      </c>
      <c r="I74" s="128"/>
      <c r="J74" s="96">
        <f t="shared" si="12"/>
        <v>0</v>
      </c>
      <c r="K74" s="168"/>
      <c r="L74" s="169"/>
      <c r="M74" s="170"/>
      <c r="N74" s="171"/>
      <c r="O74" s="172"/>
      <c r="P74" s="172"/>
      <c r="Q74" s="172"/>
      <c r="R74" s="172"/>
      <c r="S74" s="172"/>
      <c r="T74" s="173"/>
      <c r="V74" s="167"/>
      <c r="W74" s="167"/>
      <c r="X74" s="175"/>
      <c r="Y74" s="172"/>
      <c r="Z74" s="172"/>
      <c r="AA74" s="172"/>
      <c r="AB74" s="172"/>
      <c r="AC74" s="172"/>
      <c r="AD74" s="173"/>
      <c r="AF74" s="176"/>
      <c r="AG74" s="130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  <c r="AV74" s="131"/>
      <c r="AW74" s="131"/>
      <c r="AX74" s="131"/>
      <c r="AY74" s="131"/>
      <c r="AZ74" s="131"/>
      <c r="BA74" s="131"/>
      <c r="BB74" s="131"/>
      <c r="BC74" s="131"/>
      <c r="BD74" s="131"/>
      <c r="BE74" s="131"/>
      <c r="BF74" s="131"/>
      <c r="BG74" s="131"/>
      <c r="BH74" s="131"/>
      <c r="BI74" s="131"/>
      <c r="BJ74" s="131"/>
      <c r="BK74" s="131"/>
      <c r="BL74" s="131"/>
      <c r="BM74" s="131"/>
      <c r="BN74" s="131"/>
      <c r="BO74" s="131"/>
      <c r="BP74" s="131"/>
      <c r="BQ74" s="131"/>
      <c r="BR74" s="131"/>
      <c r="BS74" s="131"/>
      <c r="BT74" s="131"/>
      <c r="BU74" s="131"/>
      <c r="BV74" s="131"/>
      <c r="BW74" s="131"/>
      <c r="BX74" s="131"/>
      <c r="BY74" s="131"/>
      <c r="BZ74" s="131"/>
      <c r="CA74" s="131"/>
      <c r="CB74" s="131"/>
      <c r="CC74" s="131"/>
      <c r="CD74" s="131"/>
      <c r="CE74" s="131"/>
      <c r="CF74" s="131"/>
      <c r="CG74" s="131"/>
      <c r="CH74" s="131"/>
      <c r="CI74" s="131"/>
      <c r="CJ74" s="131"/>
      <c r="CK74" s="131"/>
      <c r="CL74" s="131"/>
      <c r="CM74" s="131"/>
      <c r="CN74" s="131"/>
      <c r="CO74" s="131"/>
    </row>
    <row r="75" spans="1:93" s="98" customFormat="1" ht="22.9" customHeight="1" x14ac:dyDescent="0.2">
      <c r="B75" s="97"/>
      <c r="C75" s="190"/>
      <c r="D75" s="124"/>
      <c r="E75" s="125"/>
      <c r="F75" s="125" t="s">
        <v>91</v>
      </c>
      <c r="G75" s="123" t="s">
        <v>57</v>
      </c>
      <c r="H75" s="100">
        <v>1</v>
      </c>
      <c r="I75" s="123"/>
      <c r="J75" s="101">
        <f>SUM(J76:J78)</f>
        <v>0</v>
      </c>
      <c r="L75" s="101"/>
      <c r="M75" s="102" t="s">
        <v>0</v>
      </c>
      <c r="N75" s="102" t="s">
        <v>11</v>
      </c>
      <c r="O75" s="102">
        <v>131</v>
      </c>
      <c r="P75" s="102">
        <f>O75*H75</f>
        <v>131</v>
      </c>
      <c r="Q75" s="102">
        <v>131</v>
      </c>
      <c r="R75" s="102">
        <f>Q75*H75</f>
        <v>131</v>
      </c>
      <c r="S75" s="102">
        <v>131</v>
      </c>
      <c r="T75" s="102">
        <f>S75*H75</f>
        <v>131</v>
      </c>
      <c r="U75" s="102"/>
      <c r="V75" s="102">
        <f>ROUND(I75*L75,3)</f>
        <v>0</v>
      </c>
      <c r="W75" s="102">
        <f>H75-L75</f>
        <v>1</v>
      </c>
      <c r="X75" s="102" t="s">
        <v>0</v>
      </c>
      <c r="Y75" s="102">
        <v>131</v>
      </c>
      <c r="Z75" s="102">
        <f t="shared" si="0"/>
        <v>17161</v>
      </c>
      <c r="AA75" s="102">
        <v>131</v>
      </c>
      <c r="AB75" s="102">
        <f t="shared" si="1"/>
        <v>17161</v>
      </c>
      <c r="AC75" s="102">
        <v>131</v>
      </c>
      <c r="AD75" s="102">
        <f t="shared" si="2"/>
        <v>17161</v>
      </c>
      <c r="AE75" s="102"/>
      <c r="AF75" s="101">
        <f>ROUND(I75*W75,3)</f>
        <v>0</v>
      </c>
    </row>
    <row r="76" spans="1:93" s="94" customFormat="1" ht="24.4" customHeight="1" x14ac:dyDescent="0.2">
      <c r="B76" s="86"/>
      <c r="C76" s="187">
        <v>24</v>
      </c>
      <c r="D76" s="188"/>
      <c r="E76" s="87"/>
      <c r="F76" s="205" t="s">
        <v>73</v>
      </c>
      <c r="G76" s="127" t="s">
        <v>51</v>
      </c>
      <c r="H76" s="132">
        <v>303.5</v>
      </c>
      <c r="I76" s="128"/>
      <c r="J76" s="96">
        <f t="shared" si="12"/>
        <v>0</v>
      </c>
      <c r="K76" s="129"/>
      <c r="L76" s="89"/>
      <c r="M76" s="90"/>
      <c r="N76" s="91"/>
      <c r="O76" s="92"/>
      <c r="P76" s="92"/>
      <c r="Q76" s="92"/>
      <c r="R76" s="92"/>
      <c r="S76" s="92"/>
      <c r="T76" s="93"/>
      <c r="V76" s="68"/>
      <c r="W76" s="68"/>
      <c r="X76" s="95"/>
      <c r="Y76" s="92"/>
      <c r="Z76" s="92"/>
      <c r="AA76" s="92"/>
      <c r="AB76" s="92"/>
      <c r="AC76" s="92"/>
      <c r="AD76" s="93"/>
      <c r="AF76" s="96"/>
      <c r="AG76" s="91"/>
    </row>
    <row r="77" spans="1:93" s="94" customFormat="1" ht="24.4" customHeight="1" x14ac:dyDescent="0.2">
      <c r="B77" s="86"/>
      <c r="C77" s="187">
        <v>25</v>
      </c>
      <c r="D77" s="188"/>
      <c r="E77" s="87"/>
      <c r="F77" s="205" t="s">
        <v>74</v>
      </c>
      <c r="G77" s="127" t="s">
        <v>57</v>
      </c>
      <c r="H77" s="132">
        <v>1</v>
      </c>
      <c r="I77" s="128"/>
      <c r="J77" s="96">
        <f t="shared" si="12"/>
        <v>0</v>
      </c>
      <c r="K77" s="129"/>
      <c r="L77" s="89"/>
      <c r="M77" s="90"/>
      <c r="N77" s="91"/>
      <c r="O77" s="92"/>
      <c r="P77" s="92"/>
      <c r="Q77" s="92"/>
      <c r="R77" s="92"/>
      <c r="S77" s="92"/>
      <c r="T77" s="93"/>
      <c r="V77" s="68"/>
      <c r="W77" s="68"/>
      <c r="X77" s="95"/>
      <c r="Y77" s="92"/>
      <c r="Z77" s="92"/>
      <c r="AA77" s="92"/>
      <c r="AB77" s="92"/>
      <c r="AC77" s="92"/>
      <c r="AD77" s="93"/>
      <c r="AF77" s="96"/>
      <c r="AG77" s="91"/>
    </row>
    <row r="78" spans="1:93" s="94" customFormat="1" ht="24.4" customHeight="1" x14ac:dyDescent="0.2">
      <c r="B78" s="86"/>
      <c r="C78" s="187">
        <v>26</v>
      </c>
      <c r="D78" s="188"/>
      <c r="E78" s="87"/>
      <c r="F78" s="205" t="s">
        <v>75</v>
      </c>
      <c r="G78" s="127" t="s">
        <v>51</v>
      </c>
      <c r="H78" s="132">
        <v>303.5</v>
      </c>
      <c r="I78" s="128"/>
      <c r="J78" s="96">
        <f t="shared" si="12"/>
        <v>0</v>
      </c>
      <c r="K78" s="129"/>
      <c r="L78" s="89"/>
      <c r="M78" s="90"/>
      <c r="N78" s="91"/>
      <c r="O78" s="92"/>
      <c r="P78" s="92"/>
      <c r="Q78" s="92"/>
      <c r="R78" s="92"/>
      <c r="S78" s="92"/>
      <c r="T78" s="93"/>
      <c r="V78" s="68"/>
      <c r="W78" s="68"/>
      <c r="X78" s="95"/>
      <c r="Y78" s="92"/>
      <c r="Z78" s="92"/>
      <c r="AA78" s="92"/>
      <c r="AB78" s="92"/>
      <c r="AC78" s="92"/>
      <c r="AD78" s="93"/>
      <c r="AF78" s="96"/>
      <c r="AG78" s="91"/>
    </row>
    <row r="79" spans="1:93" s="98" customFormat="1" ht="22.9" customHeight="1" x14ac:dyDescent="0.2">
      <c r="B79" s="97"/>
      <c r="C79" s="187"/>
      <c r="D79" s="124"/>
      <c r="E79" s="125"/>
      <c r="F79" s="125" t="s">
        <v>70</v>
      </c>
      <c r="G79" s="123" t="s">
        <v>57</v>
      </c>
      <c r="H79" s="100">
        <v>1</v>
      </c>
      <c r="I79" s="128"/>
      <c r="J79" s="101">
        <f>J80</f>
        <v>0</v>
      </c>
      <c r="L79" s="101"/>
      <c r="M79" s="102" t="s">
        <v>0</v>
      </c>
      <c r="N79" s="102" t="s">
        <v>11</v>
      </c>
      <c r="O79" s="102">
        <v>131</v>
      </c>
      <c r="P79" s="102">
        <f>O79*H79</f>
        <v>131</v>
      </c>
      <c r="Q79" s="102">
        <v>131</v>
      </c>
      <c r="R79" s="102">
        <f>Q79*H79</f>
        <v>131</v>
      </c>
      <c r="S79" s="102">
        <v>131</v>
      </c>
      <c r="T79" s="102">
        <f>S79*H79</f>
        <v>131</v>
      </c>
      <c r="U79" s="102"/>
      <c r="V79" s="102">
        <f>ROUND(I79*L79,3)</f>
        <v>0</v>
      </c>
      <c r="W79" s="102">
        <f>H79-L79</f>
        <v>1</v>
      </c>
      <c r="X79" s="102" t="s">
        <v>0</v>
      </c>
      <c r="Y79" s="102">
        <v>131</v>
      </c>
      <c r="Z79" s="102">
        <f t="shared" si="0"/>
        <v>17161</v>
      </c>
      <c r="AA79" s="102">
        <v>131</v>
      </c>
      <c r="AB79" s="102">
        <f t="shared" si="1"/>
        <v>17161</v>
      </c>
      <c r="AC79" s="102">
        <v>131</v>
      </c>
      <c r="AD79" s="102">
        <f t="shared" si="2"/>
        <v>17161</v>
      </c>
      <c r="AE79" s="102"/>
      <c r="AF79" s="101">
        <f>ROUND(I79*W79,3)</f>
        <v>0</v>
      </c>
    </row>
    <row r="80" spans="1:93" s="158" customFormat="1" ht="24.4" customHeight="1" x14ac:dyDescent="0.2">
      <c r="A80" s="94"/>
      <c r="B80" s="86"/>
      <c r="C80" s="188">
        <v>27</v>
      </c>
      <c r="D80" s="188"/>
      <c r="E80" s="87"/>
      <c r="F80" s="205" t="s">
        <v>71</v>
      </c>
      <c r="G80" s="127" t="s">
        <v>92</v>
      </c>
      <c r="H80" s="132">
        <v>0.37</v>
      </c>
      <c r="I80" s="128"/>
      <c r="J80" s="96">
        <f t="shared" si="12"/>
        <v>0</v>
      </c>
      <c r="K80" s="168"/>
      <c r="L80" s="153"/>
      <c r="M80" s="154"/>
      <c r="N80" s="155"/>
      <c r="O80" s="156"/>
      <c r="P80" s="156"/>
      <c r="Q80" s="156"/>
      <c r="R80" s="156"/>
      <c r="S80" s="156"/>
      <c r="T80" s="157"/>
      <c r="V80" s="150"/>
      <c r="W80" s="150"/>
      <c r="X80" s="159"/>
      <c r="Y80" s="156"/>
      <c r="Z80" s="156"/>
      <c r="AA80" s="156"/>
      <c r="AB80" s="156"/>
      <c r="AC80" s="156"/>
      <c r="AD80" s="157"/>
      <c r="AF80" s="151"/>
      <c r="AG80" s="91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  <c r="BM80" s="94"/>
      <c r="BN80" s="94"/>
      <c r="BO80" s="94"/>
      <c r="BP80" s="94"/>
      <c r="BQ80" s="94"/>
      <c r="BR80" s="94"/>
      <c r="BS80" s="94"/>
      <c r="BT80" s="94"/>
      <c r="BU80" s="94"/>
      <c r="BV80" s="94"/>
      <c r="BW80" s="94"/>
      <c r="BX80" s="94"/>
      <c r="BY80" s="94"/>
      <c r="BZ80" s="94"/>
      <c r="CA80" s="94"/>
      <c r="CB80" s="94"/>
      <c r="CC80" s="94"/>
      <c r="CD80" s="94"/>
      <c r="CE80" s="94"/>
      <c r="CF80" s="94"/>
      <c r="CG80" s="94"/>
      <c r="CH80" s="94"/>
      <c r="CI80" s="94"/>
      <c r="CJ80" s="94"/>
      <c r="CK80" s="94"/>
      <c r="CL80" s="94"/>
      <c r="CM80" s="94"/>
      <c r="CN80" s="94"/>
      <c r="CO80" s="94"/>
    </row>
    <row r="81" spans="1:93" s="121" customFormat="1" ht="6.95" customHeight="1" x14ac:dyDescent="0.2">
      <c r="A81" s="94"/>
      <c r="B81" s="208"/>
      <c r="C81" s="63"/>
      <c r="D81" s="63"/>
      <c r="E81" s="63"/>
      <c r="F81" s="63"/>
      <c r="G81" s="63"/>
      <c r="H81" s="63"/>
      <c r="I81" s="63"/>
      <c r="J81" s="71"/>
      <c r="K81" s="63"/>
      <c r="L81" s="71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71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  <c r="BM81" s="94"/>
      <c r="BN81" s="94"/>
      <c r="BO81" s="94"/>
      <c r="BP81" s="94"/>
      <c r="BQ81" s="94"/>
      <c r="BR81" s="94"/>
      <c r="BS81" s="94"/>
      <c r="BT81" s="94"/>
      <c r="BU81" s="94"/>
      <c r="BV81" s="94"/>
      <c r="BW81" s="94"/>
      <c r="BX81" s="94"/>
      <c r="BY81" s="94"/>
      <c r="BZ81" s="94"/>
      <c r="CA81" s="94"/>
      <c r="CB81" s="94"/>
      <c r="CC81" s="94"/>
      <c r="CD81" s="94"/>
      <c r="CE81" s="94"/>
      <c r="CF81" s="94"/>
      <c r="CG81" s="94"/>
      <c r="CH81" s="94"/>
      <c r="CI81" s="94"/>
      <c r="CJ81" s="94"/>
      <c r="CK81" s="94"/>
      <c r="CL81" s="94"/>
      <c r="CM81" s="94"/>
      <c r="CN81" s="94"/>
      <c r="CO81" s="94"/>
    </row>
    <row r="82" spans="1:93" x14ac:dyDescent="0.2">
      <c r="B82" s="180"/>
    </row>
    <row r="83" spans="1:93" x14ac:dyDescent="0.2">
      <c r="B83" s="180"/>
    </row>
    <row r="84" spans="1:93" x14ac:dyDescent="0.2">
      <c r="B84" s="180"/>
    </row>
  </sheetData>
  <mergeCells count="4">
    <mergeCell ref="E6:H6"/>
    <mergeCell ref="E8:H8"/>
    <mergeCell ref="E36:H36"/>
    <mergeCell ref="E38:H38"/>
  </mergeCells>
  <printOptions horizontalCentered="1"/>
  <pageMargins left="0" right="0" top="0.35433070866141736" bottom="0.35433070866141736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5E419-AFE5-494E-8B01-C1038EA546B3}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Rekapitulácia stavby</vt:lpstr>
      <vt:lpstr>Zadanie Výkaz výmer</vt:lpstr>
      <vt:lpstr>Hárok1</vt:lpstr>
      <vt:lpstr>'Rekapitulácia stavby'!Názvy_tlače</vt:lpstr>
      <vt:lpstr>'Rekapitulácia stavby'!Oblasť_tlače</vt:lpstr>
      <vt:lpstr>'Zadanie Výkaz výmer'!Oblasť_tlače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2020-08-09T17:55:31Z</dcterms:created>
  <dcterms:modified xsi:type="dcterms:W3CDTF">2022-05-05T07:53:44Z</dcterms:modified>
</cp:coreProperties>
</file>