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/>
  <mc:AlternateContent xmlns:mc="http://schemas.openxmlformats.org/markup-compatibility/2006">
    <mc:Choice Requires="x15">
      <x15ac:absPath xmlns:x15ac="http://schemas.microsoft.com/office/spreadsheetml/2010/11/ac" url="C:\Users\Hulinova\Desktop\Verejné obstarávanie\2466_Szitnayovský dom_obnova šindla\"/>
    </mc:Choice>
  </mc:AlternateContent>
  <xr:revisionPtr revIDLastSave="0" documentId="13_ncr:1_{3FA02B58-4C02-4096-BE56-75D000253D77}" xr6:coauthVersionLast="47" xr6:coauthVersionMax="47" xr10:uidLastSave="{00000000-0000-0000-0000-000000000000}"/>
  <bookViews>
    <workbookView xWindow="1755" yWindow="735" windowWidth="21750" windowHeight="13965" activeTab="1" xr2:uid="{00000000-000D-0000-FFFF-FFFF00000000}"/>
  </bookViews>
  <sheets>
    <sheet name="Rekapitulácia stavby" sheetId="1" r:id="rId1"/>
    <sheet name="03 - výmena strešnej kryt..." sheetId="2" r:id="rId2"/>
  </sheets>
  <definedNames>
    <definedName name="_xlnm._FilterDatabase" localSheetId="1" hidden="1">'03 - výmena strešnej kryt...'!$C$126:$K$174</definedName>
    <definedName name="_xlnm.Print_Titles" localSheetId="1">'03 - výmena strešnej kryt...'!$126:$126</definedName>
    <definedName name="_xlnm.Print_Titles" localSheetId="0">'Rekapitulácia stavby'!$92:$92</definedName>
    <definedName name="_xlnm.Print_Area" localSheetId="1">'03 - výmena strešnej kryt...'!$C$4:$J$76,'03 - výmena strešnej kryt...'!$C$82:$J$108,'03 - výmena strešnej kryt...'!$C$114:$K$174</definedName>
    <definedName name="_xlnm.Print_Area" localSheetId="0">'Rekapitulácia stavby'!$D$4:$AO$76,'Rekapitulácia stavby'!$C$82:$AQ$96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37" i="2" l="1"/>
  <c r="J36" i="2"/>
  <c r="AY95" i="1" s="1"/>
  <c r="J35" i="2"/>
  <c r="AX95" i="1" s="1"/>
  <c r="BI174" i="2"/>
  <c r="BH174" i="2"/>
  <c r="BG174" i="2"/>
  <c r="BE174" i="2"/>
  <c r="T174" i="2"/>
  <c r="T173" i="2" s="1"/>
  <c r="R174" i="2"/>
  <c r="R173" i="2"/>
  <c r="P174" i="2"/>
  <c r="P173" i="2"/>
  <c r="BK174" i="2"/>
  <c r="BK173" i="2" s="1"/>
  <c r="J173" i="2" s="1"/>
  <c r="J107" i="2" s="1"/>
  <c r="J174" i="2"/>
  <c r="BF174" i="2" s="1"/>
  <c r="BI172" i="2"/>
  <c r="BH172" i="2"/>
  <c r="BG172" i="2"/>
  <c r="BE172" i="2"/>
  <c r="T172" i="2"/>
  <c r="T171" i="2"/>
  <c r="T170" i="2"/>
  <c r="R172" i="2"/>
  <c r="R171" i="2" s="1"/>
  <c r="R170" i="2" s="1"/>
  <c r="P172" i="2"/>
  <c r="P171" i="2" s="1"/>
  <c r="P170" i="2" s="1"/>
  <c r="BK172" i="2"/>
  <c r="BK171" i="2" s="1"/>
  <c r="J172" i="2"/>
  <c r="BF172" i="2" s="1"/>
  <c r="BI169" i="2"/>
  <c r="BH169" i="2"/>
  <c r="BG169" i="2"/>
  <c r="BE169" i="2"/>
  <c r="T169" i="2"/>
  <c r="T168" i="2"/>
  <c r="R169" i="2"/>
  <c r="R168" i="2"/>
  <c r="P169" i="2"/>
  <c r="P168" i="2" s="1"/>
  <c r="BK169" i="2"/>
  <c r="BK168" i="2"/>
  <c r="J168" i="2" s="1"/>
  <c r="J104" i="2" s="1"/>
  <c r="J169" i="2"/>
  <c r="BF169" i="2" s="1"/>
  <c r="BI167" i="2"/>
  <c r="BH167" i="2"/>
  <c r="BG167" i="2"/>
  <c r="BE167" i="2"/>
  <c r="T167" i="2"/>
  <c r="R167" i="2"/>
  <c r="P167" i="2"/>
  <c r="BK167" i="2"/>
  <c r="J167" i="2"/>
  <c r="BF167" i="2"/>
  <c r="BI166" i="2"/>
  <c r="BH166" i="2"/>
  <c r="BG166" i="2"/>
  <c r="BE166" i="2"/>
  <c r="T166" i="2"/>
  <c r="R166" i="2"/>
  <c r="P166" i="2"/>
  <c r="BK166" i="2"/>
  <c r="J166" i="2"/>
  <c r="BF166" i="2"/>
  <c r="BI165" i="2"/>
  <c r="BH165" i="2"/>
  <c r="BG165" i="2"/>
  <c r="BE165" i="2"/>
  <c r="T165" i="2"/>
  <c r="R165" i="2"/>
  <c r="P165" i="2"/>
  <c r="BK165" i="2"/>
  <c r="J165" i="2"/>
  <c r="BF165" i="2"/>
  <c r="BI164" i="2"/>
  <c r="BH164" i="2"/>
  <c r="BG164" i="2"/>
  <c r="BE164" i="2"/>
  <c r="T164" i="2"/>
  <c r="R164" i="2"/>
  <c r="P164" i="2"/>
  <c r="BK164" i="2"/>
  <c r="J164" i="2"/>
  <c r="BF164" i="2"/>
  <c r="BI163" i="2"/>
  <c r="BH163" i="2"/>
  <c r="BG163" i="2"/>
  <c r="BE163" i="2"/>
  <c r="T163" i="2"/>
  <c r="R163" i="2"/>
  <c r="P163" i="2"/>
  <c r="BK163" i="2"/>
  <c r="J163" i="2"/>
  <c r="BF163" i="2"/>
  <c r="BI162" i="2"/>
  <c r="BH162" i="2"/>
  <c r="BG162" i="2"/>
  <c r="BE162" i="2"/>
  <c r="T162" i="2"/>
  <c r="R162" i="2"/>
  <c r="P162" i="2"/>
  <c r="BK162" i="2"/>
  <c r="J162" i="2"/>
  <c r="BF162" i="2" s="1"/>
  <c r="BI161" i="2"/>
  <c r="BH161" i="2"/>
  <c r="BG161" i="2"/>
  <c r="BE161" i="2"/>
  <c r="T161" i="2"/>
  <c r="R161" i="2"/>
  <c r="P161" i="2"/>
  <c r="BK161" i="2"/>
  <c r="J161" i="2"/>
  <c r="BF161" i="2"/>
  <c r="BI160" i="2"/>
  <c r="BH160" i="2"/>
  <c r="BG160" i="2"/>
  <c r="BE160" i="2"/>
  <c r="T160" i="2"/>
  <c r="R160" i="2"/>
  <c r="P160" i="2"/>
  <c r="BK160" i="2"/>
  <c r="J160" i="2"/>
  <c r="BF160" i="2"/>
  <c r="BI159" i="2"/>
  <c r="BH159" i="2"/>
  <c r="BG159" i="2"/>
  <c r="BE159" i="2"/>
  <c r="T159" i="2"/>
  <c r="R159" i="2"/>
  <c r="P159" i="2"/>
  <c r="BK159" i="2"/>
  <c r="J159" i="2"/>
  <c r="BF159" i="2"/>
  <c r="BI158" i="2"/>
  <c r="BH158" i="2"/>
  <c r="BG158" i="2"/>
  <c r="BE158" i="2"/>
  <c r="T158" i="2"/>
  <c r="T155" i="2" s="1"/>
  <c r="R158" i="2"/>
  <c r="P158" i="2"/>
  <c r="BK158" i="2"/>
  <c r="J158" i="2"/>
  <c r="BF158" i="2"/>
  <c r="BI157" i="2"/>
  <c r="BH157" i="2"/>
  <c r="BG157" i="2"/>
  <c r="BE157" i="2"/>
  <c r="T157" i="2"/>
  <c r="R157" i="2"/>
  <c r="P157" i="2"/>
  <c r="BK157" i="2"/>
  <c r="BK155" i="2" s="1"/>
  <c r="J155" i="2" s="1"/>
  <c r="J103" i="2" s="1"/>
  <c r="J157" i="2"/>
  <c r="BF157" i="2"/>
  <c r="BI156" i="2"/>
  <c r="BH156" i="2"/>
  <c r="BG156" i="2"/>
  <c r="BE156" i="2"/>
  <c r="T156" i="2"/>
  <c r="R156" i="2"/>
  <c r="R155" i="2"/>
  <c r="P156" i="2"/>
  <c r="P155" i="2" s="1"/>
  <c r="BK156" i="2"/>
  <c r="J156" i="2"/>
  <c r="BF156" i="2" s="1"/>
  <c r="BI154" i="2"/>
  <c r="BH154" i="2"/>
  <c r="BG154" i="2"/>
  <c r="BE154" i="2"/>
  <c r="T154" i="2"/>
  <c r="T153" i="2" s="1"/>
  <c r="R154" i="2"/>
  <c r="R153" i="2"/>
  <c r="P154" i="2"/>
  <c r="P153" i="2"/>
  <c r="BK154" i="2"/>
  <c r="BK153" i="2"/>
  <c r="J153" i="2" s="1"/>
  <c r="J102" i="2" s="1"/>
  <c r="J154" i="2"/>
  <c r="BF154" i="2"/>
  <c r="BI152" i="2"/>
  <c r="BH152" i="2"/>
  <c r="BG152" i="2"/>
  <c r="BE152" i="2"/>
  <c r="T152" i="2"/>
  <c r="R152" i="2"/>
  <c r="P152" i="2"/>
  <c r="BK152" i="2"/>
  <c r="J152" i="2"/>
  <c r="BF152" i="2"/>
  <c r="BI151" i="2"/>
  <c r="BH151" i="2"/>
  <c r="BG151" i="2"/>
  <c r="BE151" i="2"/>
  <c r="T151" i="2"/>
  <c r="R151" i="2"/>
  <c r="P151" i="2"/>
  <c r="BK151" i="2"/>
  <c r="J151" i="2"/>
  <c r="BF151" i="2"/>
  <c r="BI150" i="2"/>
  <c r="BH150" i="2"/>
  <c r="BG150" i="2"/>
  <c r="BE150" i="2"/>
  <c r="T150" i="2"/>
  <c r="T146" i="2" s="1"/>
  <c r="R150" i="2"/>
  <c r="P150" i="2"/>
  <c r="BK150" i="2"/>
  <c r="J150" i="2"/>
  <c r="BF150" i="2"/>
  <c r="BI149" i="2"/>
  <c r="BH149" i="2"/>
  <c r="BG149" i="2"/>
  <c r="BE149" i="2"/>
  <c r="T149" i="2"/>
  <c r="R149" i="2"/>
  <c r="P149" i="2"/>
  <c r="BK149" i="2"/>
  <c r="J149" i="2"/>
  <c r="BF149" i="2"/>
  <c r="BI148" i="2"/>
  <c r="BH148" i="2"/>
  <c r="BG148" i="2"/>
  <c r="BE148" i="2"/>
  <c r="T148" i="2"/>
  <c r="R148" i="2"/>
  <c r="P148" i="2"/>
  <c r="BK148" i="2"/>
  <c r="J148" i="2"/>
  <c r="BF148" i="2" s="1"/>
  <c r="BI147" i="2"/>
  <c r="BH147" i="2"/>
  <c r="BG147" i="2"/>
  <c r="BE147" i="2"/>
  <c r="T147" i="2"/>
  <c r="R147" i="2"/>
  <c r="R146" i="2" s="1"/>
  <c r="R145" i="2" s="1"/>
  <c r="P147" i="2"/>
  <c r="P146" i="2" s="1"/>
  <c r="BK147" i="2"/>
  <c r="BK146" i="2" s="1"/>
  <c r="J147" i="2"/>
  <c r="BF147" i="2"/>
  <c r="BI144" i="2"/>
  <c r="BH144" i="2"/>
  <c r="BG144" i="2"/>
  <c r="BE144" i="2"/>
  <c r="T144" i="2"/>
  <c r="T143" i="2"/>
  <c r="R144" i="2"/>
  <c r="R143" i="2"/>
  <c r="P144" i="2"/>
  <c r="P143" i="2"/>
  <c r="BK144" i="2"/>
  <c r="BK143" i="2"/>
  <c r="J143" i="2"/>
  <c r="J99" i="2" s="1"/>
  <c r="J144" i="2"/>
  <c r="BF144" i="2" s="1"/>
  <c r="BI142" i="2"/>
  <c r="BH142" i="2"/>
  <c r="BG142" i="2"/>
  <c r="BE142" i="2"/>
  <c r="T142" i="2"/>
  <c r="R142" i="2"/>
  <c r="P142" i="2"/>
  <c r="BK142" i="2"/>
  <c r="J142" i="2"/>
  <c r="BF142" i="2" s="1"/>
  <c r="BI141" i="2"/>
  <c r="BH141" i="2"/>
  <c r="BG141" i="2"/>
  <c r="BE141" i="2"/>
  <c r="T141" i="2"/>
  <c r="R141" i="2"/>
  <c r="P141" i="2"/>
  <c r="BK141" i="2"/>
  <c r="J141" i="2"/>
  <c r="BF141" i="2"/>
  <c r="BI140" i="2"/>
  <c r="BH140" i="2"/>
  <c r="BG140" i="2"/>
  <c r="BE140" i="2"/>
  <c r="T140" i="2"/>
  <c r="R140" i="2"/>
  <c r="P140" i="2"/>
  <c r="BK140" i="2"/>
  <c r="J140" i="2"/>
  <c r="BF140" i="2"/>
  <c r="BI139" i="2"/>
  <c r="BH139" i="2"/>
  <c r="BG139" i="2"/>
  <c r="BE139" i="2"/>
  <c r="T139" i="2"/>
  <c r="R139" i="2"/>
  <c r="P139" i="2"/>
  <c r="BK139" i="2"/>
  <c r="J139" i="2"/>
  <c r="BF139" i="2"/>
  <c r="BI138" i="2"/>
  <c r="BH138" i="2"/>
  <c r="BG138" i="2"/>
  <c r="BE138" i="2"/>
  <c r="T138" i="2"/>
  <c r="R138" i="2"/>
  <c r="P138" i="2"/>
  <c r="BK138" i="2"/>
  <c r="J138" i="2"/>
  <c r="BF138" i="2"/>
  <c r="BI137" i="2"/>
  <c r="BH137" i="2"/>
  <c r="BG137" i="2"/>
  <c r="BE137" i="2"/>
  <c r="T137" i="2"/>
  <c r="R137" i="2"/>
  <c r="P137" i="2"/>
  <c r="BK137" i="2"/>
  <c r="J137" i="2"/>
  <c r="BF137" i="2"/>
  <c r="BI136" i="2"/>
  <c r="BH136" i="2"/>
  <c r="BG136" i="2"/>
  <c r="BE136" i="2"/>
  <c r="T136" i="2"/>
  <c r="R136" i="2"/>
  <c r="P136" i="2"/>
  <c r="BK136" i="2"/>
  <c r="J136" i="2"/>
  <c r="BF136" i="2" s="1"/>
  <c r="BI135" i="2"/>
  <c r="BH135" i="2"/>
  <c r="BG135" i="2"/>
  <c r="BE135" i="2"/>
  <c r="T135" i="2"/>
  <c r="R135" i="2"/>
  <c r="P135" i="2"/>
  <c r="BK135" i="2"/>
  <c r="J135" i="2"/>
  <c r="BF135" i="2"/>
  <c r="BI134" i="2"/>
  <c r="F37" i="2" s="1"/>
  <c r="BD95" i="1" s="1"/>
  <c r="BD94" i="1" s="1"/>
  <c r="W33" i="1" s="1"/>
  <c r="BH134" i="2"/>
  <c r="BG134" i="2"/>
  <c r="BE134" i="2"/>
  <c r="T134" i="2"/>
  <c r="R134" i="2"/>
  <c r="P134" i="2"/>
  <c r="BK134" i="2"/>
  <c r="J134" i="2"/>
  <c r="BF134" i="2"/>
  <c r="BI133" i="2"/>
  <c r="BH133" i="2"/>
  <c r="BG133" i="2"/>
  <c r="F35" i="2" s="1"/>
  <c r="BB95" i="1" s="1"/>
  <c r="BB94" i="1" s="1"/>
  <c r="BE133" i="2"/>
  <c r="T133" i="2"/>
  <c r="R133" i="2"/>
  <c r="P133" i="2"/>
  <c r="BK133" i="2"/>
  <c r="J133" i="2"/>
  <c r="BF133" i="2"/>
  <c r="BI132" i="2"/>
  <c r="BH132" i="2"/>
  <c r="BG132" i="2"/>
  <c r="BE132" i="2"/>
  <c r="T132" i="2"/>
  <c r="R132" i="2"/>
  <c r="P132" i="2"/>
  <c r="BK132" i="2"/>
  <c r="J132" i="2"/>
  <c r="BF132" i="2"/>
  <c r="BI131" i="2"/>
  <c r="BH131" i="2"/>
  <c r="BG131" i="2"/>
  <c r="BE131" i="2"/>
  <c r="T131" i="2"/>
  <c r="R131" i="2"/>
  <c r="P131" i="2"/>
  <c r="P129" i="2" s="1"/>
  <c r="P128" i="2" s="1"/>
  <c r="BK131" i="2"/>
  <c r="J131" i="2"/>
  <c r="BF131" i="2"/>
  <c r="BI130" i="2"/>
  <c r="BH130" i="2"/>
  <c r="F36" i="2" s="1"/>
  <c r="BC95" i="1" s="1"/>
  <c r="BC94" i="1" s="1"/>
  <c r="BG130" i="2"/>
  <c r="BE130" i="2"/>
  <c r="F33" i="2" s="1"/>
  <c r="AZ95" i="1" s="1"/>
  <c r="AZ94" i="1" s="1"/>
  <c r="T130" i="2"/>
  <c r="T129" i="2" s="1"/>
  <c r="T128" i="2" s="1"/>
  <c r="R130" i="2"/>
  <c r="R129" i="2"/>
  <c r="R128" i="2"/>
  <c r="P130" i="2"/>
  <c r="BK130" i="2"/>
  <c r="BK129" i="2" s="1"/>
  <c r="J130" i="2"/>
  <c r="BF130" i="2"/>
  <c r="F123" i="2"/>
  <c r="F121" i="2"/>
  <c r="E119" i="2"/>
  <c r="F91" i="2"/>
  <c r="F89" i="2"/>
  <c r="E87" i="2"/>
  <c r="J24" i="2"/>
  <c r="E24" i="2"/>
  <c r="J124" i="2" s="1"/>
  <c r="J23" i="2"/>
  <c r="J21" i="2"/>
  <c r="E21" i="2"/>
  <c r="J123" i="2" s="1"/>
  <c r="J20" i="2"/>
  <c r="J18" i="2"/>
  <c r="E18" i="2"/>
  <c r="F92" i="2" s="1"/>
  <c r="F124" i="2"/>
  <c r="J17" i="2"/>
  <c r="J12" i="2"/>
  <c r="J121" i="2" s="1"/>
  <c r="E7" i="2"/>
  <c r="E117" i="2" s="1"/>
  <c r="AS94" i="1"/>
  <c r="L90" i="1"/>
  <c r="AM90" i="1"/>
  <c r="AM89" i="1"/>
  <c r="L89" i="1"/>
  <c r="AM87" i="1"/>
  <c r="L87" i="1"/>
  <c r="L85" i="1"/>
  <c r="L84" i="1"/>
  <c r="J89" i="2" l="1"/>
  <c r="P145" i="2"/>
  <c r="J34" i="2"/>
  <c r="AW95" i="1" s="1"/>
  <c r="AX94" i="1"/>
  <c r="W31" i="1"/>
  <c r="R127" i="2"/>
  <c r="J129" i="2"/>
  <c r="J98" i="2" s="1"/>
  <c r="BK128" i="2"/>
  <c r="J171" i="2"/>
  <c r="J106" i="2" s="1"/>
  <c r="BK170" i="2"/>
  <c r="J170" i="2" s="1"/>
  <c r="J105" i="2" s="1"/>
  <c r="AV94" i="1"/>
  <c r="W29" i="1"/>
  <c r="J146" i="2"/>
  <c r="J101" i="2" s="1"/>
  <c r="BK145" i="2"/>
  <c r="J145" i="2" s="1"/>
  <c r="J100" i="2" s="1"/>
  <c r="AY94" i="1"/>
  <c r="W32" i="1"/>
  <c r="T145" i="2"/>
  <c r="T127" i="2" s="1"/>
  <c r="P127" i="2"/>
  <c r="AU95" i="1" s="1"/>
  <c r="AU94" i="1" s="1"/>
  <c r="J33" i="2"/>
  <c r="AV95" i="1" s="1"/>
  <c r="AT95" i="1" s="1"/>
  <c r="J92" i="2"/>
  <c r="F34" i="2"/>
  <c r="BA95" i="1" s="1"/>
  <c r="BA94" i="1" s="1"/>
  <c r="E85" i="2"/>
  <c r="J91" i="2"/>
  <c r="AW94" i="1" l="1"/>
  <c r="AK30" i="1" s="1"/>
  <c r="W30" i="1"/>
  <c r="J128" i="2"/>
  <c r="J97" i="2" s="1"/>
  <c r="BK127" i="2"/>
  <c r="J127" i="2" s="1"/>
  <c r="AK29" i="1"/>
  <c r="AT94" i="1"/>
  <c r="J30" i="2" l="1"/>
  <c r="J96" i="2"/>
  <c r="AG95" i="1" l="1"/>
  <c r="J39" i="2"/>
  <c r="AN95" i="1" l="1"/>
  <c r="AG94" i="1"/>
  <c r="AN94" i="1" l="1"/>
  <c r="AK26" i="1"/>
  <c r="AK35" i="1" s="1"/>
</calcChain>
</file>

<file path=xl/sharedStrings.xml><?xml version="1.0" encoding="utf-8"?>
<sst xmlns="http://schemas.openxmlformats.org/spreadsheetml/2006/main" count="832" uniqueCount="275">
  <si>
    <t>Export Komplet</t>
  </si>
  <si>
    <t/>
  </si>
  <si>
    <t>2.0</t>
  </si>
  <si>
    <t>ZAMOK</t>
  </si>
  <si>
    <t>False</t>
  </si>
  <si>
    <t>{319667ed-d113-4771-ae60-0206cd0623ce}</t>
  </si>
  <si>
    <t>0,001</t>
  </si>
  <si>
    <t>20</t>
  </si>
  <si>
    <t>REKAPITULÁCIA STAVBY</t>
  </si>
  <si>
    <t>v ---  nižšie sa nachádzajú doplnkové a pomocné údaje k zostavám  --- v</t>
  </si>
  <si>
    <t>Návod na vyplnenie</t>
  </si>
  <si>
    <t>Kód:</t>
  </si>
  <si>
    <t>443</t>
  </si>
  <si>
    <t>Meniť je možné iba bunky so žltým podfarbením!_x000D_
_x000D_
1) na prvom liste Rekapitulácie stavby vyplňte v zostave_x000D_
_x000D_
    a) Rekapitulácia stavby_x000D_
       - údaje o Zhotoviteľovi_x000D_
         (prenesú sa do ostatných zostáv aj v iných listoch)_x000D_
_x000D_
    b) Rekapitulácia objektov stavby_x000D_
       - potrebné Ostatné náklady_x000D_
_x000D_
2) na vybraných listoch vyplňte v zostave_x000D_
_x000D_
    a) Krycí list_x000D_
       - údaje o Zhotoviteľovi, pokiaľ sa líšia od údajov o Zhotoviteľovi na Rekapitulácii stavby_x000D_
         (údaje se prenesú do ostatných zostav v danom liste)_x000D_
_x000D_
    b) Rekapitulácia rozpočtu_x000D_
       - potrebné Ostatné náklady_x000D_
_x000D_
    c) Celkové náklady za stavbu_x000D_
       - ceny na položkách_x000D_
       - množstvo, pokiaľ má žlté podfarbenie_x000D_
       - a v prípade potreby poznámku (tá je v skrytom stĺpci)</t>
  </si>
  <si>
    <t>Stavba:</t>
  </si>
  <si>
    <t>Stavebná obnova strechy, ZUŠ - Szitnayovský dom, Nám. Sv. Trojice 8</t>
  </si>
  <si>
    <t>JKSO:</t>
  </si>
  <si>
    <t>KS:</t>
  </si>
  <si>
    <t>Miesto:</t>
  </si>
  <si>
    <t>Banská Štiavnica</t>
  </si>
  <si>
    <t>Dátum:</t>
  </si>
  <si>
    <t>Objednávateľ:</t>
  </si>
  <si>
    <t>IČO:</t>
  </si>
  <si>
    <t>Mesto Banská Štiavnica</t>
  </si>
  <si>
    <t>IČ DPH:</t>
  </si>
  <si>
    <t>Zhotoviteľ:</t>
  </si>
  <si>
    <t>Vyplň údaj</t>
  </si>
  <si>
    <t>Projektant:</t>
  </si>
  <si>
    <t xml:space="preserve"> </t>
  </si>
  <si>
    <t>True</t>
  </si>
  <si>
    <t>0,01</t>
  </si>
  <si>
    <t>Spracovateľ: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</si>
  <si>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</si>
  <si>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</si>
  <si>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</si>
  <si>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</si>
  <si>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</si>
  <si>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</si>
  <si>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</si>
  <si>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</si>
  <si>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</si>
  <si>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</si>
  <si>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</si>
  <si>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</si>
  <si>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</si>
  <si>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</si>
  <si>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</si>
  <si>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</si>
  <si>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</si>
  <si>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</si>
  <si>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</si>
  <si>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</si>
  <si>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</si>
  <si>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</si>
  <si>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</si>
  <si>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</si>
  <si>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</si>
  <si>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</si>
  <si>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</si>
  <si>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</si>
  <si>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</si>
  <si>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</si>
  <si>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</si>
  <si>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</si>
  <si>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</si>
  <si>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</si>
  <si>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</si>
  <si>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</si>
  <si>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</si>
  <si>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</si>
  <si>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</si>
  <si>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</si>
  <si>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</si>
  <si>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</si>
  <si>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</si>
  <si>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</si>
  <si>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</si>
  <si>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/</t>
  </si>
  <si>
    <t>03</t>
  </si>
  <si>
    <t>výmena strešnej krytiny - etapa 2022</t>
  </si>
  <si>
    <t>STA</t>
  </si>
  <si>
    <t>1</t>
  </si>
  <si>
    <t>{579b50c1-cd55-4251-8e0a-70e1d688aad0}</t>
  </si>
  <si>
    <t>KRYCÍ LIST ROZPOČTU</t>
  </si>
  <si>
    <t>Objekt:</t>
  </si>
  <si>
    <t>03 - výmena strešnej krytiny - etapa 2022</t>
  </si>
  <si>
    <t>REKAPITULÁCIA ROZPOČTU</t>
  </si>
  <si>
    <t>Kód dielu - Popis</t>
  </si>
  <si>
    <t>Cena celkom [EUR]</t>
  </si>
  <si>
    <t>Náklady z rozpočtu</t>
  </si>
  <si>
    <t>-1</t>
  </si>
  <si>
    <t>HSV - Práce a dodávky HSV</t>
  </si>
  <si>
    <t xml:space="preserve">    9 - Ostatné konštrukcie a práce-búranie</t>
  </si>
  <si>
    <t xml:space="preserve">    99 - Presun hmôt HSV</t>
  </si>
  <si>
    <t>PSV - Práce a dodávky PSV</t>
  </si>
  <si>
    <t xml:space="preserve">    762 - Konštrukcie tesárske</t>
  </si>
  <si>
    <t xml:space="preserve">    764 - Konštrukcie klampiarske</t>
  </si>
  <si>
    <t xml:space="preserve">    765 - Konštrukcie - krytiny tvrdé</t>
  </si>
  <si>
    <t xml:space="preserve">    783 - Dokončovacie práce - nátery</t>
  </si>
  <si>
    <t>M - Práce a dodávky M</t>
  </si>
  <si>
    <t xml:space="preserve">    21-M - Elektromontáže</t>
  </si>
  <si>
    <t>HZS - Hodinové zúčtovacie sadzby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</si>
  <si>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</si>
  <si>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</si>
  <si>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</si>
  <si>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</si>
  <si>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</si>
  <si>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</si>
  <si>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</si>
  <si>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</si>
  <si>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</si>
  <si>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</si>
  <si>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</si>
  <si>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</si>
  <si>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</si>
  <si>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</si>
  <si>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</si>
  <si>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9</t>
  </si>
  <si>
    <t>Ostatné konštrukcie a práce-búranie</t>
  </si>
  <si>
    <t>K</t>
  </si>
  <si>
    <t>941941031</t>
  </si>
  <si>
    <t>Montáž lešenia ľahkého pracovného radového s podlahami šírky od 0,80 do 1,00 m, výšky do 10 m</t>
  </si>
  <si>
    <t>m2</t>
  </si>
  <si>
    <t>4</t>
  </si>
  <si>
    <t>2</t>
  </si>
  <si>
    <t>10</t>
  </si>
  <si>
    <t>941941191</t>
  </si>
  <si>
    <t>Príplatok za prvý a každý ďalší i začatý mesiac použitia lešenia ľahkého pracovného radového s podlahami šírky od 0,80 do 1,00 m, výšky do 10 m</t>
  </si>
  <si>
    <t>12</t>
  </si>
  <si>
    <t>3</t>
  </si>
  <si>
    <t>941941831</t>
  </si>
  <si>
    <t>Demontáž lešenia ľahkého pracovného radového s podlahami šírky nad 0,80 do 1,00 m, výšky do 10 m</t>
  </si>
  <si>
    <t>14</t>
  </si>
  <si>
    <t>941955004</t>
  </si>
  <si>
    <t>Lešenie ľahké pracovné pomocné s výškou lešeňovej podlahy nad 2,50 do 3,5 m</t>
  </si>
  <si>
    <t>16</t>
  </si>
  <si>
    <t>5</t>
  </si>
  <si>
    <t>952902110</t>
  </si>
  <si>
    <t>Čistenie budov zametaním v miestnostiach, chodbách, na schodišti a na povalách</t>
  </si>
  <si>
    <t>18</t>
  </si>
  <si>
    <t>6</t>
  </si>
  <si>
    <t>979011201</t>
  </si>
  <si>
    <t>Plastový sklz na stavebnú suť výšky do 10 m</t>
  </si>
  <si>
    <t>m</t>
  </si>
  <si>
    <t>7</t>
  </si>
  <si>
    <t>979011202</t>
  </si>
  <si>
    <t>Príplatok k cene za každý ďalší meter výšky</t>
  </si>
  <si>
    <t>22</t>
  </si>
  <si>
    <t>8</t>
  </si>
  <si>
    <t>979011203</t>
  </si>
  <si>
    <t>Výroba a montáž ochrannej siete po obvode.</t>
  </si>
  <si>
    <t>24</t>
  </si>
  <si>
    <t>979081111</t>
  </si>
  <si>
    <t>Odvoz sutiny a vybúraných hmôt na skládku do 1 km</t>
  </si>
  <si>
    <t>t</t>
  </si>
  <si>
    <t>26</t>
  </si>
  <si>
    <t>979081121</t>
  </si>
  <si>
    <t>Odvoz sutiny a vybúraných hmôt na skládku za každý ďalší 1 km</t>
  </si>
  <si>
    <t>28</t>
  </si>
  <si>
    <t>11</t>
  </si>
  <si>
    <t>979082111</t>
  </si>
  <si>
    <t>Vnútrostavenisková doprava sutiny a vybúraných hmôt do 10 m</t>
  </si>
  <si>
    <t>30</t>
  </si>
  <si>
    <t>979082121</t>
  </si>
  <si>
    <t>Vnútrostavenisková doprava sutiny a vybúraných hmôt za každých ďalších 5 m</t>
  </si>
  <si>
    <t>32</t>
  </si>
  <si>
    <t>13</t>
  </si>
  <si>
    <t>979089612</t>
  </si>
  <si>
    <t>Poplatok za skladovanie - iné odpady zo stavieb a demolácií (17 09), ostatné</t>
  </si>
  <si>
    <t>34</t>
  </si>
  <si>
    <t>99</t>
  </si>
  <si>
    <t>Presun hmôt HSV</t>
  </si>
  <si>
    <t>999281111</t>
  </si>
  <si>
    <t>Presun hmôt pre opravy a údržbu objektov vrátane vonkajších plášťov výšky do 25 m</t>
  </si>
  <si>
    <t>36</t>
  </si>
  <si>
    <t>PSV</t>
  </si>
  <si>
    <t>Práce a dodávky PSV</t>
  </si>
  <si>
    <t>762</t>
  </si>
  <si>
    <t>Konštrukcie tesárske</t>
  </si>
  <si>
    <t>15</t>
  </si>
  <si>
    <t>762341202</t>
  </si>
  <si>
    <t>Montáž latovania zložitých striech pre sklon do 60°</t>
  </si>
  <si>
    <t>40</t>
  </si>
  <si>
    <t>M</t>
  </si>
  <si>
    <t>6053340500</t>
  </si>
  <si>
    <t>Laty smrek akosť I do 25cm2 L=201-300 cm</t>
  </si>
  <si>
    <t>m3</t>
  </si>
  <si>
    <t>42</t>
  </si>
  <si>
    <t>17</t>
  </si>
  <si>
    <t>762342811</t>
  </si>
  <si>
    <t>Demontáž latovania striech so sklonom do 60 st., pri osovej vzdialenosti lát do 0, 22 m,  -0.00700t</t>
  </si>
  <si>
    <t>50</t>
  </si>
  <si>
    <t>762994001</t>
  </si>
  <si>
    <t>Ručné očistenie oceľovou kefou drevených konštrukcií</t>
  </si>
  <si>
    <t>52</t>
  </si>
  <si>
    <t>19</t>
  </si>
  <si>
    <t>762994003</t>
  </si>
  <si>
    <t>Prebrúsenie a oprášenie povrchu drevených konštrukcií.</t>
  </si>
  <si>
    <t>56</t>
  </si>
  <si>
    <t>998762203</t>
  </si>
  <si>
    <t>Presun hmôt pre konštrukcie tesárske v objektoch výšky od 12 do 24 m</t>
  </si>
  <si>
    <t>%</t>
  </si>
  <si>
    <t>58</t>
  </si>
  <si>
    <t>764</t>
  </si>
  <si>
    <t>Konštrukcie klampiarske</t>
  </si>
  <si>
    <t>21</t>
  </si>
  <si>
    <t>764556995</t>
  </si>
  <si>
    <t>Opravy klampiarskych konštrukcií po odobratí starého drev. šindlu.</t>
  </si>
  <si>
    <t>súb</t>
  </si>
  <si>
    <t>60</t>
  </si>
  <si>
    <t>765</t>
  </si>
  <si>
    <t>Konštrukcie - krytiny tvrdé</t>
  </si>
  <si>
    <t>765361816</t>
  </si>
  <si>
    <t>Demontáž krytiny z drevených šindľov do 50 ks/m2, do sutiny, sklon strechy nad 45°, -0,045t</t>
  </si>
  <si>
    <t>62</t>
  </si>
  <si>
    <t>23</t>
  </si>
  <si>
    <t>7653620430</t>
  </si>
  <si>
    <t>Zastrešenie z drevených šindľov š. 8 cm dvojradových striech zložitých, sklo od 35° do 60°</t>
  </si>
  <si>
    <t>64</t>
  </si>
  <si>
    <t>6089200150</t>
  </si>
  <si>
    <t>Drevený šindeľ klasický šírky 8 cm, prekrytie dvojité, preloženie šindľov 25 cm, spotreba 60 ks/m2</t>
  </si>
  <si>
    <t>ks</t>
  </si>
  <si>
    <t>66</t>
  </si>
  <si>
    <t>25</t>
  </si>
  <si>
    <t>76536204300</t>
  </si>
  <si>
    <t>Zastrešenie z drevených šindľov odkvapových.</t>
  </si>
  <si>
    <t>68</t>
  </si>
  <si>
    <t>6089200180</t>
  </si>
  <si>
    <t>Drevený úkosový šindeľ na úžľabia a nárožia</t>
  </si>
  <si>
    <t>70</t>
  </si>
  <si>
    <t>27</t>
  </si>
  <si>
    <t>998765103</t>
  </si>
  <si>
    <t>Presun hmôt pre tvrdé krytiny v objektoch výšky nad 12 do 24 m</t>
  </si>
  <si>
    <t>74</t>
  </si>
  <si>
    <t>R1</t>
  </si>
  <si>
    <t xml:space="preserve">Oprava nadstrešnéj časti komína s doplnením omietok do 100% a bielym náterom </t>
  </si>
  <si>
    <t>171864533</t>
  </si>
  <si>
    <t>29</t>
  </si>
  <si>
    <t>R2</t>
  </si>
  <si>
    <t xml:space="preserve">Oprava nadstrešnéj časti komína s doplnením omietok do 30% a bielym náterom </t>
  </si>
  <si>
    <t>-367837958</t>
  </si>
  <si>
    <t>R3</t>
  </si>
  <si>
    <t>Oprava nadstrešnéj časti komína kovového - náter</t>
  </si>
  <si>
    <t>-1335686843</t>
  </si>
  <si>
    <t>31</t>
  </si>
  <si>
    <t>R4</t>
  </si>
  <si>
    <t>Oprava zachytávačov snehu s doplnením chýbajúcej kovovéj gulatiny</t>
  </si>
  <si>
    <t>-1239136714</t>
  </si>
  <si>
    <t>R5</t>
  </si>
  <si>
    <t>Oprava vikierov</t>
  </si>
  <si>
    <t>973636143</t>
  </si>
  <si>
    <t>33</t>
  </si>
  <si>
    <t>R6</t>
  </si>
  <si>
    <t>Oprava okien vikierov</t>
  </si>
  <si>
    <t>1197988410</t>
  </si>
  <si>
    <t>783</t>
  </si>
  <si>
    <t>Dokončovacie práce - nátery</t>
  </si>
  <si>
    <t>783511950</t>
  </si>
  <si>
    <t>Oprava náterov klampiar.konštr. protisnehových zábran.</t>
  </si>
  <si>
    <t>76</t>
  </si>
  <si>
    <t>Práce a dodávky M</t>
  </si>
  <si>
    <t>21-M</t>
  </si>
  <si>
    <t>Elektromontáže</t>
  </si>
  <si>
    <t>35</t>
  </si>
  <si>
    <t>210293055</t>
  </si>
  <si>
    <t>Servisné práce a údržba blekozvodov.</t>
  </si>
  <si>
    <t>kpl</t>
  </si>
  <si>
    <t>82</t>
  </si>
  <si>
    <t>HZS</t>
  </si>
  <si>
    <t>Hodinové zúčtovacie sadzby</t>
  </si>
  <si>
    <t>HZS762113</t>
  </si>
  <si>
    <t>Stavebno montážne práce náročné , odborne remeselné  (Tr 3) v rozsahu viac ako 8 hodín - iné práce potrebné doplnenie iných prvkov.</t>
  </si>
  <si>
    <t>hod</t>
  </si>
  <si>
    <t>84</t>
  </si>
  <si>
    <t>vyplň údaj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</si>
</sst>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27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6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0" xfId="0" applyFont="1" applyFill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7" fillId="0" borderId="14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6" fillId="0" borderId="19" xfId="0" applyNumberFormat="1" applyFont="1" applyBorder="1" applyAlignment="1" applyProtection="1">
      <alignment vertical="center"/>
    </xf>
    <xf numFmtId="4" fontId="26" fillId="0" borderId="20" xfId="0" applyNumberFormat="1" applyFont="1" applyBorder="1" applyAlignment="1" applyProtection="1">
      <alignment vertical="center"/>
    </xf>
    <xf numFmtId="166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0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14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19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  <protection locked="0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167" fontId="21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9" fillId="0" borderId="12" xfId="0" applyNumberFormat="1" applyFont="1" applyBorder="1" applyAlignment="1" applyProtection="1"/>
    <xf numFmtId="166" fontId="29" fillId="0" borderId="13" xfId="0" applyNumberFormat="1" applyFont="1" applyBorder="1" applyAlignment="1" applyProtection="1"/>
    <xf numFmtId="167" fontId="30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167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167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167" fontId="7" fillId="0" borderId="0" xfId="0" applyNumberFormat="1" applyFont="1" applyAlignment="1" applyProtection="1"/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167" fontId="19" fillId="0" borderId="22" xfId="0" applyNumberFormat="1" applyFont="1" applyBorder="1" applyAlignment="1" applyProtection="1">
      <alignment vertical="center"/>
    </xf>
    <xf numFmtId="167" fontId="19" fillId="2" borderId="22" xfId="0" applyNumberFormat="1" applyFont="1" applyFill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5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167" fontId="0" fillId="0" borderId="0" xfId="0" applyNumberFormat="1" applyFont="1" applyAlignment="1">
      <alignment vertical="center"/>
    </xf>
    <xf numFmtId="0" fontId="31" fillId="0" borderId="22" xfId="0" applyFont="1" applyBorder="1" applyAlignment="1" applyProtection="1">
      <alignment horizontal="center" vertical="center"/>
    </xf>
    <xf numFmtId="49" fontId="31" fillId="0" borderId="22" xfId="0" applyNumberFormat="1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center" vertical="center" wrapText="1"/>
    </xf>
    <xf numFmtId="167" fontId="31" fillId="0" borderId="22" xfId="0" applyNumberFormat="1" applyFont="1" applyBorder="1" applyAlignment="1" applyProtection="1">
      <alignment vertical="center"/>
    </xf>
    <xf numFmtId="167" fontId="31" fillId="2" borderId="22" xfId="0" applyNumberFormat="1" applyFont="1" applyFill="1" applyBorder="1" applyAlignment="1" applyProtection="1">
      <alignment vertical="center"/>
      <protection locked="0"/>
    </xf>
    <xf numFmtId="0" fontId="32" fillId="0" borderId="22" xfId="0" applyFont="1" applyBorder="1" applyAlignment="1" applyProtection="1">
      <alignment vertical="center"/>
    </xf>
    <xf numFmtId="0" fontId="32" fillId="0" borderId="3" xfId="0" applyFont="1" applyBorder="1" applyAlignment="1">
      <alignment vertical="center"/>
    </xf>
    <xf numFmtId="0" fontId="31" fillId="2" borderId="14" xfId="0" applyFont="1" applyFill="1" applyBorder="1" applyAlignment="1" applyProtection="1">
      <alignment horizontal="left" vertical="center"/>
      <protection locked="0"/>
    </xf>
    <xf numFmtId="0" fontId="31" fillId="0" borderId="0" xfId="0" applyFont="1" applyBorder="1" applyAlignment="1" applyProtection="1">
      <alignment horizontal="center" vertical="center"/>
    </xf>
    <xf numFmtId="0" fontId="20" fillId="2" borderId="19" xfId="0" applyFont="1" applyFill="1" applyBorder="1" applyAlignment="1" applyProtection="1">
      <alignment horizontal="left" vertical="center"/>
      <protection locked="0"/>
    </xf>
    <xf numFmtId="0" fontId="20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0" fillId="0" borderId="20" xfId="0" applyNumberFormat="1" applyFont="1" applyBorder="1" applyAlignment="1" applyProtection="1">
      <alignment vertical="center"/>
    </xf>
    <xf numFmtId="166" fontId="20" fillId="0" borderId="21" xfId="0" applyNumberFormat="1" applyFont="1" applyBorder="1" applyAlignment="1" applyProtection="1">
      <alignment vertical="center"/>
    </xf>
    <xf numFmtId="4" fontId="15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4" fontId="14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0" xfId="0"/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left" vertical="center"/>
    </xf>
    <xf numFmtId="4" fontId="25" fillId="0" borderId="0" xfId="0" applyNumberFormat="1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right" vertical="center"/>
    </xf>
    <xf numFmtId="164" fontId="1" fillId="0" borderId="0" xfId="0" applyNumberFormat="1" applyFont="1" applyAlignment="1" applyProtection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</cellXfs>
  <cellStyles count="2">
    <cellStyle name="Hypertextové prepojenie" xfId="1" builtinId="8"/>
    <cellStyle name="Normálna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7"/>
  <sheetViews>
    <sheetView showGridLines="0" topLeftCell="A97" workbookViewId="0">
      <selection activeCell="AN8" sqref="AN8"/>
    </sheetView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pans="1:74" s="1" customFormat="1" ht="36.950000000000003" customHeight="1">
      <c r="AR2" s="237"/>
      <c r="AS2" s="237"/>
      <c r="AT2" s="237"/>
      <c r="AU2" s="237"/>
      <c r="AV2" s="237"/>
      <c r="AW2" s="237"/>
      <c r="AX2" s="237"/>
      <c r="AY2" s="237"/>
      <c r="AZ2" s="237"/>
      <c r="BA2" s="237"/>
      <c r="BB2" s="237"/>
      <c r="BC2" s="237"/>
      <c r="BD2" s="237"/>
      <c r="BE2" s="237"/>
      <c r="BS2" s="14" t="s">
        <v>6</v>
      </c>
      <c r="BT2" s="14" t="s">
        <v>7</v>
      </c>
    </row>
    <row r="3" spans="1:74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7</v>
      </c>
    </row>
    <row r="4" spans="1:74" s="1" customFormat="1" ht="24.95" customHeight="1">
      <c r="B4" s="18"/>
      <c r="C4" s="19"/>
      <c r="D4" s="20" t="s">
        <v>8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9</v>
      </c>
      <c r="BE4" s="22" t="s">
        <v>10</v>
      </c>
      <c r="BS4" s="14" t="s">
        <v>6</v>
      </c>
    </row>
    <row r="5" spans="1:74" s="1" customFormat="1" ht="12" customHeight="1">
      <c r="B5" s="18"/>
      <c r="C5" s="19"/>
      <c r="D5" s="23" t="s">
        <v>11</v>
      </c>
      <c r="E5" s="19"/>
      <c r="F5" s="19"/>
      <c r="G5" s="19"/>
      <c r="H5" s="19"/>
      <c r="I5" s="19"/>
      <c r="J5" s="19"/>
      <c r="K5" s="259" t="s">
        <v>12</v>
      </c>
      <c r="L5" s="260"/>
      <c r="M5" s="260"/>
      <c r="N5" s="260"/>
      <c r="O5" s="260"/>
      <c r="P5" s="260"/>
      <c r="Q5" s="260"/>
      <c r="R5" s="260"/>
      <c r="S5" s="260"/>
      <c r="T5" s="260"/>
      <c r="U5" s="260"/>
      <c r="V5" s="260"/>
      <c r="W5" s="260"/>
      <c r="X5" s="260"/>
      <c r="Y5" s="260"/>
      <c r="Z5" s="260"/>
      <c r="AA5" s="260"/>
      <c r="AB5" s="260"/>
      <c r="AC5" s="260"/>
      <c r="AD5" s="260"/>
      <c r="AE5" s="260"/>
      <c r="AF5" s="260"/>
      <c r="AG5" s="260"/>
      <c r="AH5" s="260"/>
      <c r="AI5" s="260"/>
      <c r="AJ5" s="260"/>
      <c r="AK5" s="260"/>
      <c r="AL5" s="260"/>
      <c r="AM5" s="260"/>
      <c r="AN5" s="260"/>
      <c r="AO5" s="260"/>
      <c r="AP5" s="19"/>
      <c r="AQ5" s="19"/>
      <c r="AR5" s="17"/>
      <c r="BE5" s="228" t="s">
        <v>13</v>
      </c>
      <c r="BS5" s="14" t="s">
        <v>6</v>
      </c>
    </row>
    <row r="6" spans="1:74" s="1" customFormat="1" ht="36.950000000000003" customHeight="1">
      <c r="B6" s="18"/>
      <c r="C6" s="19"/>
      <c r="D6" s="25" t="s">
        <v>14</v>
      </c>
      <c r="E6" s="19"/>
      <c r="F6" s="19"/>
      <c r="G6" s="19"/>
      <c r="H6" s="19"/>
      <c r="I6" s="19"/>
      <c r="J6" s="19"/>
      <c r="K6" s="261" t="s">
        <v>15</v>
      </c>
      <c r="L6" s="260"/>
      <c r="M6" s="260"/>
      <c r="N6" s="260"/>
      <c r="O6" s="260"/>
      <c r="P6" s="260"/>
      <c r="Q6" s="260"/>
      <c r="R6" s="260"/>
      <c r="S6" s="260"/>
      <c r="T6" s="260"/>
      <c r="U6" s="260"/>
      <c r="V6" s="260"/>
      <c r="W6" s="260"/>
      <c r="X6" s="260"/>
      <c r="Y6" s="260"/>
      <c r="Z6" s="260"/>
      <c r="AA6" s="260"/>
      <c r="AB6" s="260"/>
      <c r="AC6" s="260"/>
      <c r="AD6" s="260"/>
      <c r="AE6" s="260"/>
      <c r="AF6" s="260"/>
      <c r="AG6" s="260"/>
      <c r="AH6" s="260"/>
      <c r="AI6" s="260"/>
      <c r="AJ6" s="260"/>
      <c r="AK6" s="260"/>
      <c r="AL6" s="260"/>
      <c r="AM6" s="260"/>
      <c r="AN6" s="260"/>
      <c r="AO6" s="260"/>
      <c r="AP6" s="19"/>
      <c r="AQ6" s="19"/>
      <c r="AR6" s="17"/>
      <c r="BE6" s="229"/>
      <c r="BS6" s="14" t="s">
        <v>6</v>
      </c>
    </row>
    <row r="7" spans="1:74" s="1" customFormat="1" ht="12" customHeight="1">
      <c r="B7" s="18"/>
      <c r="C7" s="19"/>
      <c r="D7" s="26" t="s">
        <v>16</v>
      </c>
      <c r="E7" s="19"/>
      <c r="F7" s="19"/>
      <c r="G7" s="19"/>
      <c r="H7" s="19"/>
      <c r="I7" s="19"/>
      <c r="J7" s="19"/>
      <c r="K7" s="24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6" t="s">
        <v>17</v>
      </c>
      <c r="AL7" s="19"/>
      <c r="AM7" s="19"/>
      <c r="AN7" s="24" t="s">
        <v>1</v>
      </c>
      <c r="AO7" s="19"/>
      <c r="AP7" s="19"/>
      <c r="AQ7" s="19"/>
      <c r="AR7" s="17"/>
      <c r="BE7" s="229"/>
      <c r="BS7" s="14" t="s">
        <v>6</v>
      </c>
    </row>
    <row r="8" spans="1:74" s="1" customFormat="1" ht="12" customHeight="1">
      <c r="B8" s="18"/>
      <c r="C8" s="19"/>
      <c r="D8" s="26" t="s">
        <v>18</v>
      </c>
      <c r="E8" s="19"/>
      <c r="F8" s="19"/>
      <c r="G8" s="19"/>
      <c r="H8" s="19"/>
      <c r="I8" s="19"/>
      <c r="J8" s="19"/>
      <c r="K8" s="24" t="s">
        <v>19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6" t="s">
        <v>20</v>
      </c>
      <c r="AL8" s="19"/>
      <c r="AM8" s="19"/>
      <c r="AN8" s="27" t="s">
        <v>274</v>
      </c>
      <c r="AO8" s="19"/>
      <c r="AP8" s="19"/>
      <c r="AQ8" s="19"/>
      <c r="AR8" s="17"/>
      <c r="BE8" s="229"/>
      <c r="BS8" s="14" t="s">
        <v>6</v>
      </c>
    </row>
    <row r="9" spans="1:74" s="1" customFormat="1" ht="14.45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29"/>
      <c r="BS9" s="14" t="s">
        <v>6</v>
      </c>
    </row>
    <row r="10" spans="1:74" s="1" customFormat="1" ht="12" customHeight="1">
      <c r="B10" s="18"/>
      <c r="C10" s="19"/>
      <c r="D10" s="26" t="s">
        <v>21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6" t="s">
        <v>22</v>
      </c>
      <c r="AL10" s="19"/>
      <c r="AM10" s="19"/>
      <c r="AN10" s="24" t="s">
        <v>1</v>
      </c>
      <c r="AO10" s="19"/>
      <c r="AP10" s="19"/>
      <c r="AQ10" s="19"/>
      <c r="AR10" s="17"/>
      <c r="BE10" s="229"/>
      <c r="BS10" s="14" t="s">
        <v>6</v>
      </c>
    </row>
    <row r="11" spans="1:74" s="1" customFormat="1" ht="18.399999999999999" customHeight="1">
      <c r="B11" s="18"/>
      <c r="C11" s="19"/>
      <c r="D11" s="19"/>
      <c r="E11" s="24" t="s">
        <v>23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6" t="s">
        <v>24</v>
      </c>
      <c r="AL11" s="19"/>
      <c r="AM11" s="19"/>
      <c r="AN11" s="24" t="s">
        <v>1</v>
      </c>
      <c r="AO11" s="19"/>
      <c r="AP11" s="19"/>
      <c r="AQ11" s="19"/>
      <c r="AR11" s="17"/>
      <c r="BE11" s="229"/>
      <c r="BS11" s="14" t="s">
        <v>6</v>
      </c>
    </row>
    <row r="12" spans="1:74" s="1" customFormat="1" ht="6.95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29"/>
      <c r="BS12" s="14" t="s">
        <v>6</v>
      </c>
    </row>
    <row r="13" spans="1:74" s="1" customFormat="1" ht="12" customHeight="1">
      <c r="B13" s="18"/>
      <c r="C13" s="19"/>
      <c r="D13" s="26" t="s">
        <v>25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6" t="s">
        <v>22</v>
      </c>
      <c r="AL13" s="19"/>
      <c r="AM13" s="19"/>
      <c r="AN13" s="28" t="s">
        <v>26</v>
      </c>
      <c r="AO13" s="19"/>
      <c r="AP13" s="19"/>
      <c r="AQ13" s="19"/>
      <c r="AR13" s="17"/>
      <c r="BE13" s="229"/>
      <c r="BS13" s="14" t="s">
        <v>6</v>
      </c>
    </row>
    <row r="14" spans="1:74" ht="12.75">
      <c r="B14" s="18"/>
      <c r="C14" s="19"/>
      <c r="D14" s="19"/>
      <c r="E14" s="262" t="s">
        <v>26</v>
      </c>
      <c r="F14" s="263"/>
      <c r="G14" s="263"/>
      <c r="H14" s="263"/>
      <c r="I14" s="263"/>
      <c r="J14" s="263"/>
      <c r="K14" s="263"/>
      <c r="L14" s="263"/>
      <c r="M14" s="263"/>
      <c r="N14" s="263"/>
      <c r="O14" s="263"/>
      <c r="P14" s="263"/>
      <c r="Q14" s="263"/>
      <c r="R14" s="263"/>
      <c r="S14" s="263"/>
      <c r="T14" s="263"/>
      <c r="U14" s="263"/>
      <c r="V14" s="263"/>
      <c r="W14" s="263"/>
      <c r="X14" s="263"/>
      <c r="Y14" s="263"/>
      <c r="Z14" s="263"/>
      <c r="AA14" s="263"/>
      <c r="AB14" s="263"/>
      <c r="AC14" s="263"/>
      <c r="AD14" s="263"/>
      <c r="AE14" s="263"/>
      <c r="AF14" s="263"/>
      <c r="AG14" s="263"/>
      <c r="AH14" s="263"/>
      <c r="AI14" s="263"/>
      <c r="AJ14" s="263"/>
      <c r="AK14" s="26" t="s">
        <v>24</v>
      </c>
      <c r="AL14" s="19"/>
      <c r="AM14" s="19"/>
      <c r="AN14" s="28" t="s">
        <v>26</v>
      </c>
      <c r="AO14" s="19"/>
      <c r="AP14" s="19"/>
      <c r="AQ14" s="19"/>
      <c r="AR14" s="17"/>
      <c r="BE14" s="229"/>
      <c r="BS14" s="14" t="s">
        <v>6</v>
      </c>
    </row>
    <row r="15" spans="1:74" s="1" customFormat="1" ht="6.95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29"/>
      <c r="BS15" s="14" t="s">
        <v>4</v>
      </c>
    </row>
    <row r="16" spans="1:74" s="1" customFormat="1" ht="12" customHeight="1">
      <c r="B16" s="18"/>
      <c r="C16" s="19"/>
      <c r="D16" s="26" t="s">
        <v>27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6" t="s">
        <v>22</v>
      </c>
      <c r="AL16" s="19"/>
      <c r="AM16" s="19"/>
      <c r="AN16" s="24" t="s">
        <v>1</v>
      </c>
      <c r="AO16" s="19"/>
      <c r="AP16" s="19"/>
      <c r="AQ16" s="19"/>
      <c r="AR16" s="17"/>
      <c r="BE16" s="229"/>
      <c r="BS16" s="14" t="s">
        <v>4</v>
      </c>
    </row>
    <row r="17" spans="1:71" s="1" customFormat="1" ht="18.399999999999999" customHeight="1">
      <c r="B17" s="18"/>
      <c r="C17" s="19"/>
      <c r="D17" s="19"/>
      <c r="E17" s="24" t="s">
        <v>28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6" t="s">
        <v>24</v>
      </c>
      <c r="AL17" s="19"/>
      <c r="AM17" s="19"/>
      <c r="AN17" s="24" t="s">
        <v>1</v>
      </c>
      <c r="AO17" s="19"/>
      <c r="AP17" s="19"/>
      <c r="AQ17" s="19"/>
      <c r="AR17" s="17"/>
      <c r="BE17" s="229"/>
      <c r="BS17" s="14" t="s">
        <v>29</v>
      </c>
    </row>
    <row r="18" spans="1:71" s="1" customFormat="1" ht="6.95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29"/>
      <c r="BS18" s="14" t="s">
        <v>30</v>
      </c>
    </row>
    <row r="19" spans="1:71" s="1" customFormat="1" ht="12" customHeight="1">
      <c r="B19" s="18"/>
      <c r="C19" s="19"/>
      <c r="D19" s="26" t="s">
        <v>31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6" t="s">
        <v>22</v>
      </c>
      <c r="AL19" s="19"/>
      <c r="AM19" s="19"/>
      <c r="AN19" s="24" t="s">
        <v>1</v>
      </c>
      <c r="AO19" s="19"/>
      <c r="AP19" s="19"/>
      <c r="AQ19" s="19"/>
      <c r="AR19" s="17"/>
      <c r="BE19" s="229"/>
      <c r="BS19" s="14" t="s">
        <v>30</v>
      </c>
    </row>
    <row r="20" spans="1:71" s="1" customFormat="1" ht="18.399999999999999" customHeight="1">
      <c r="B20" s="18"/>
      <c r="C20" s="19"/>
      <c r="D20" s="19"/>
      <c r="E20" s="24" t="s">
        <v>28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6" t="s">
        <v>24</v>
      </c>
      <c r="AL20" s="19"/>
      <c r="AM20" s="19"/>
      <c r="AN20" s="24" t="s">
        <v>1</v>
      </c>
      <c r="AO20" s="19"/>
      <c r="AP20" s="19"/>
      <c r="AQ20" s="19"/>
      <c r="AR20" s="17"/>
      <c r="BE20" s="229"/>
      <c r="BS20" s="14" t="s">
        <v>29</v>
      </c>
    </row>
    <row r="21" spans="1:71" s="1" customFormat="1" ht="6.95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29"/>
    </row>
    <row r="22" spans="1:71" s="1" customFormat="1" ht="12" customHeight="1">
      <c r="B22" s="18"/>
      <c r="C22" s="19"/>
      <c r="D22" s="26" t="s">
        <v>32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29"/>
    </row>
    <row r="23" spans="1:71" s="1" customFormat="1" ht="16.5" customHeight="1">
      <c r="B23" s="18"/>
      <c r="C23" s="19"/>
      <c r="D23" s="19"/>
      <c r="E23" s="264" t="s">
        <v>1</v>
      </c>
      <c r="F23" s="264"/>
      <c r="G23" s="264"/>
      <c r="H23" s="264"/>
      <c r="I23" s="264"/>
      <c r="J23" s="264"/>
      <c r="K23" s="264"/>
      <c r="L23" s="264"/>
      <c r="M23" s="264"/>
      <c r="N23" s="264"/>
      <c r="O23" s="264"/>
      <c r="P23" s="264"/>
      <c r="Q23" s="264"/>
      <c r="R23" s="264"/>
      <c r="S23" s="264"/>
      <c r="T23" s="264"/>
      <c r="U23" s="264"/>
      <c r="V23" s="264"/>
      <c r="W23" s="264"/>
      <c r="X23" s="264"/>
      <c r="Y23" s="264"/>
      <c r="Z23" s="264"/>
      <c r="AA23" s="264"/>
      <c r="AB23" s="264"/>
      <c r="AC23" s="264"/>
      <c r="AD23" s="264"/>
      <c r="AE23" s="264"/>
      <c r="AF23" s="264"/>
      <c r="AG23" s="264"/>
      <c r="AH23" s="264"/>
      <c r="AI23" s="264"/>
      <c r="AJ23" s="264"/>
      <c r="AK23" s="264"/>
      <c r="AL23" s="264"/>
      <c r="AM23" s="264"/>
      <c r="AN23" s="264"/>
      <c r="AO23" s="19"/>
      <c r="AP23" s="19"/>
      <c r="AQ23" s="19"/>
      <c r="AR23" s="17"/>
      <c r="BE23" s="229"/>
    </row>
    <row r="24" spans="1:71" s="1" customFormat="1" ht="6.95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29"/>
    </row>
    <row r="25" spans="1:71" s="1" customFormat="1" ht="6.95" customHeight="1">
      <c r="B25" s="18"/>
      <c r="C25" s="19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P25" s="19"/>
      <c r="AQ25" s="19"/>
      <c r="AR25" s="17"/>
      <c r="BE25" s="229"/>
    </row>
    <row r="26" spans="1:71" s="2" customFormat="1" ht="25.9" customHeight="1">
      <c r="A26" s="31"/>
      <c r="B26" s="32"/>
      <c r="C26" s="33"/>
      <c r="D26" s="34" t="s">
        <v>33</v>
      </c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231">
        <f>ROUND(AG94,2)</f>
        <v>0</v>
      </c>
      <c r="AL26" s="232"/>
      <c r="AM26" s="232"/>
      <c r="AN26" s="232"/>
      <c r="AO26" s="232"/>
      <c r="AP26" s="33"/>
      <c r="AQ26" s="33"/>
      <c r="AR26" s="36"/>
      <c r="BE26" s="229"/>
    </row>
    <row r="27" spans="1:71" s="2" customFormat="1" ht="6.95" customHeight="1">
      <c r="A27" s="31"/>
      <c r="B27" s="32"/>
      <c r="C27" s="33"/>
      <c r="D27" s="33"/>
      <c r="E27" s="33"/>
      <c r="F27" s="33"/>
      <c r="G27" s="33"/>
      <c r="H27" s="33"/>
      <c r="I27" s="33"/>
      <c r="J27" s="33"/>
      <c r="K27" s="33"/>
      <c r="L27" s="33"/>
      <c r="M27" s="33"/>
      <c r="N27" s="33"/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  <c r="AF27" s="33"/>
      <c r="AG27" s="33"/>
      <c r="AH27" s="33"/>
      <c r="AI27" s="33"/>
      <c r="AJ27" s="33"/>
      <c r="AK27" s="33"/>
      <c r="AL27" s="33"/>
      <c r="AM27" s="33"/>
      <c r="AN27" s="33"/>
      <c r="AO27" s="33"/>
      <c r="AP27" s="33"/>
      <c r="AQ27" s="33"/>
      <c r="AR27" s="36"/>
      <c r="BE27" s="229"/>
    </row>
    <row r="28" spans="1:71" s="2" customFormat="1" ht="12.75">
      <c r="A28" s="31"/>
      <c r="B28" s="32"/>
      <c r="C28" s="33"/>
      <c r="D28" s="33"/>
      <c r="E28" s="33"/>
      <c r="F28" s="33"/>
      <c r="G28" s="33"/>
      <c r="H28" s="33"/>
      <c r="I28" s="33"/>
      <c r="J28" s="33"/>
      <c r="K28" s="33"/>
      <c r="L28" s="265" t="s">
        <v>34</v>
      </c>
      <c r="M28" s="265"/>
      <c r="N28" s="265"/>
      <c r="O28" s="265"/>
      <c r="P28" s="265"/>
      <c r="Q28" s="33"/>
      <c r="R28" s="33"/>
      <c r="S28" s="33"/>
      <c r="T28" s="33"/>
      <c r="U28" s="33"/>
      <c r="V28" s="33"/>
      <c r="W28" s="265" t="s">
        <v>35</v>
      </c>
      <c r="X28" s="265"/>
      <c r="Y28" s="265"/>
      <c r="Z28" s="265"/>
      <c r="AA28" s="265"/>
      <c r="AB28" s="265"/>
      <c r="AC28" s="265"/>
      <c r="AD28" s="265"/>
      <c r="AE28" s="265"/>
      <c r="AF28" s="33"/>
      <c r="AG28" s="33"/>
      <c r="AH28" s="33"/>
      <c r="AI28" s="33"/>
      <c r="AJ28" s="33"/>
      <c r="AK28" s="265" t="s">
        <v>36</v>
      </c>
      <c r="AL28" s="265"/>
      <c r="AM28" s="265"/>
      <c r="AN28" s="265"/>
      <c r="AO28" s="265"/>
      <c r="AP28" s="33"/>
      <c r="AQ28" s="33"/>
      <c r="AR28" s="36"/>
      <c r="BE28" s="229"/>
    </row>
    <row r="29" spans="1:71" s="3" customFormat="1" ht="14.45" customHeight="1">
      <c r="B29" s="37"/>
      <c r="C29" s="38"/>
      <c r="D29" s="26" t="s">
        <v>37</v>
      </c>
      <c r="E29" s="38"/>
      <c r="F29" s="26" t="s">
        <v>38</v>
      </c>
      <c r="G29" s="38"/>
      <c r="H29" s="38"/>
      <c r="I29" s="38"/>
      <c r="J29" s="38"/>
      <c r="K29" s="38"/>
      <c r="L29" s="266">
        <v>0.2</v>
      </c>
      <c r="M29" s="227"/>
      <c r="N29" s="227"/>
      <c r="O29" s="227"/>
      <c r="P29" s="227"/>
      <c r="Q29" s="38"/>
      <c r="R29" s="38"/>
      <c r="S29" s="38"/>
      <c r="T29" s="38"/>
      <c r="U29" s="38"/>
      <c r="V29" s="38"/>
      <c r="W29" s="226">
        <f>ROUND(AZ94, 2)</f>
        <v>0</v>
      </c>
      <c r="X29" s="227"/>
      <c r="Y29" s="227"/>
      <c r="Z29" s="227"/>
      <c r="AA29" s="227"/>
      <c r="AB29" s="227"/>
      <c r="AC29" s="227"/>
      <c r="AD29" s="227"/>
      <c r="AE29" s="227"/>
      <c r="AF29" s="38"/>
      <c r="AG29" s="38"/>
      <c r="AH29" s="38"/>
      <c r="AI29" s="38"/>
      <c r="AJ29" s="38"/>
      <c r="AK29" s="226">
        <f>ROUND(AV94, 2)</f>
        <v>0</v>
      </c>
      <c r="AL29" s="227"/>
      <c r="AM29" s="227"/>
      <c r="AN29" s="227"/>
      <c r="AO29" s="227"/>
      <c r="AP29" s="38"/>
      <c r="AQ29" s="38"/>
      <c r="AR29" s="39"/>
      <c r="BE29" s="230"/>
    </row>
    <row r="30" spans="1:71" s="3" customFormat="1" ht="14.45" customHeight="1">
      <c r="B30" s="37"/>
      <c r="C30" s="38"/>
      <c r="D30" s="38"/>
      <c r="E30" s="38"/>
      <c r="F30" s="26" t="s">
        <v>39</v>
      </c>
      <c r="G30" s="38"/>
      <c r="H30" s="38"/>
      <c r="I30" s="38"/>
      <c r="J30" s="38"/>
      <c r="K30" s="38"/>
      <c r="L30" s="266">
        <v>0.2</v>
      </c>
      <c r="M30" s="227"/>
      <c r="N30" s="227"/>
      <c r="O30" s="227"/>
      <c r="P30" s="227"/>
      <c r="Q30" s="38"/>
      <c r="R30" s="38"/>
      <c r="S30" s="38"/>
      <c r="T30" s="38"/>
      <c r="U30" s="38"/>
      <c r="V30" s="38"/>
      <c r="W30" s="226">
        <f>ROUND(BA94, 2)</f>
        <v>0</v>
      </c>
      <c r="X30" s="227"/>
      <c r="Y30" s="227"/>
      <c r="Z30" s="227"/>
      <c r="AA30" s="227"/>
      <c r="AB30" s="227"/>
      <c r="AC30" s="227"/>
      <c r="AD30" s="227"/>
      <c r="AE30" s="227"/>
      <c r="AF30" s="38"/>
      <c r="AG30" s="38"/>
      <c r="AH30" s="38"/>
      <c r="AI30" s="38"/>
      <c r="AJ30" s="38"/>
      <c r="AK30" s="226">
        <f>ROUND(AW94, 2)</f>
        <v>0</v>
      </c>
      <c r="AL30" s="227"/>
      <c r="AM30" s="227"/>
      <c r="AN30" s="227"/>
      <c r="AO30" s="227"/>
      <c r="AP30" s="38"/>
      <c r="AQ30" s="38"/>
      <c r="AR30" s="39"/>
      <c r="BE30" s="230"/>
    </row>
    <row r="31" spans="1:71" s="3" customFormat="1" ht="14.45" hidden="1" customHeight="1">
      <c r="B31" s="37"/>
      <c r="C31" s="38"/>
      <c r="D31" s="38"/>
      <c r="E31" s="38"/>
      <c r="F31" s="26" t="s">
        <v>40</v>
      </c>
      <c r="G31" s="38"/>
      <c r="H31" s="38"/>
      <c r="I31" s="38"/>
      <c r="J31" s="38"/>
      <c r="K31" s="38"/>
      <c r="L31" s="266">
        <v>0.2</v>
      </c>
      <c r="M31" s="227"/>
      <c r="N31" s="227"/>
      <c r="O31" s="227"/>
      <c r="P31" s="227"/>
      <c r="Q31" s="38"/>
      <c r="R31" s="38"/>
      <c r="S31" s="38"/>
      <c r="T31" s="38"/>
      <c r="U31" s="38"/>
      <c r="V31" s="38"/>
      <c r="W31" s="226">
        <f>ROUND(BB94, 2)</f>
        <v>0</v>
      </c>
      <c r="X31" s="227"/>
      <c r="Y31" s="227"/>
      <c r="Z31" s="227"/>
      <c r="AA31" s="227"/>
      <c r="AB31" s="227"/>
      <c r="AC31" s="227"/>
      <c r="AD31" s="227"/>
      <c r="AE31" s="227"/>
      <c r="AF31" s="38"/>
      <c r="AG31" s="38"/>
      <c r="AH31" s="38"/>
      <c r="AI31" s="38"/>
      <c r="AJ31" s="38"/>
      <c r="AK31" s="226">
        <v>0</v>
      </c>
      <c r="AL31" s="227"/>
      <c r="AM31" s="227"/>
      <c r="AN31" s="227"/>
      <c r="AO31" s="227"/>
      <c r="AP31" s="38"/>
      <c r="AQ31" s="38"/>
      <c r="AR31" s="39"/>
      <c r="BE31" s="230"/>
    </row>
    <row r="32" spans="1:71" s="3" customFormat="1" ht="14.45" hidden="1" customHeight="1">
      <c r="B32" s="37"/>
      <c r="C32" s="38"/>
      <c r="D32" s="38"/>
      <c r="E32" s="38"/>
      <c r="F32" s="26" t="s">
        <v>41</v>
      </c>
      <c r="G32" s="38"/>
      <c r="H32" s="38"/>
      <c r="I32" s="38"/>
      <c r="J32" s="38"/>
      <c r="K32" s="38"/>
      <c r="L32" s="266">
        <v>0.2</v>
      </c>
      <c r="M32" s="227"/>
      <c r="N32" s="227"/>
      <c r="O32" s="227"/>
      <c r="P32" s="227"/>
      <c r="Q32" s="38"/>
      <c r="R32" s="38"/>
      <c r="S32" s="38"/>
      <c r="T32" s="38"/>
      <c r="U32" s="38"/>
      <c r="V32" s="38"/>
      <c r="W32" s="226">
        <f>ROUND(BC94, 2)</f>
        <v>0</v>
      </c>
      <c r="X32" s="227"/>
      <c r="Y32" s="227"/>
      <c r="Z32" s="227"/>
      <c r="AA32" s="227"/>
      <c r="AB32" s="227"/>
      <c r="AC32" s="227"/>
      <c r="AD32" s="227"/>
      <c r="AE32" s="227"/>
      <c r="AF32" s="38"/>
      <c r="AG32" s="38"/>
      <c r="AH32" s="38"/>
      <c r="AI32" s="38"/>
      <c r="AJ32" s="38"/>
      <c r="AK32" s="226">
        <v>0</v>
      </c>
      <c r="AL32" s="227"/>
      <c r="AM32" s="227"/>
      <c r="AN32" s="227"/>
      <c r="AO32" s="227"/>
      <c r="AP32" s="38"/>
      <c r="AQ32" s="38"/>
      <c r="AR32" s="39"/>
      <c r="BE32" s="230"/>
    </row>
    <row r="33" spans="1:57" s="3" customFormat="1" ht="14.45" hidden="1" customHeight="1">
      <c r="B33" s="37"/>
      <c r="C33" s="38"/>
      <c r="D33" s="38"/>
      <c r="E33" s="38"/>
      <c r="F33" s="26" t="s">
        <v>42</v>
      </c>
      <c r="G33" s="38"/>
      <c r="H33" s="38"/>
      <c r="I33" s="38"/>
      <c r="J33" s="38"/>
      <c r="K33" s="38"/>
      <c r="L33" s="266">
        <v>0</v>
      </c>
      <c r="M33" s="227"/>
      <c r="N33" s="227"/>
      <c r="O33" s="227"/>
      <c r="P33" s="227"/>
      <c r="Q33" s="38"/>
      <c r="R33" s="38"/>
      <c r="S33" s="38"/>
      <c r="T33" s="38"/>
      <c r="U33" s="38"/>
      <c r="V33" s="38"/>
      <c r="W33" s="226">
        <f>ROUND(BD94, 2)</f>
        <v>0</v>
      </c>
      <c r="X33" s="227"/>
      <c r="Y33" s="227"/>
      <c r="Z33" s="227"/>
      <c r="AA33" s="227"/>
      <c r="AB33" s="227"/>
      <c r="AC33" s="227"/>
      <c r="AD33" s="227"/>
      <c r="AE33" s="227"/>
      <c r="AF33" s="38"/>
      <c r="AG33" s="38"/>
      <c r="AH33" s="38"/>
      <c r="AI33" s="38"/>
      <c r="AJ33" s="38"/>
      <c r="AK33" s="226">
        <v>0</v>
      </c>
      <c r="AL33" s="227"/>
      <c r="AM33" s="227"/>
      <c r="AN33" s="227"/>
      <c r="AO33" s="227"/>
      <c r="AP33" s="38"/>
      <c r="AQ33" s="38"/>
      <c r="AR33" s="39"/>
      <c r="BE33" s="230"/>
    </row>
    <row r="34" spans="1:57" s="2" customFormat="1" ht="6.95" customHeight="1">
      <c r="A34" s="31"/>
      <c r="B34" s="32"/>
      <c r="C34" s="33"/>
      <c r="D34" s="33"/>
      <c r="E34" s="33"/>
      <c r="F34" s="33"/>
      <c r="G34" s="33"/>
      <c r="H34" s="33"/>
      <c r="I34" s="33"/>
      <c r="J34" s="33"/>
      <c r="K34" s="33"/>
      <c r="L34" s="33"/>
      <c r="M34" s="33"/>
      <c r="N34" s="33"/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/>
      <c r="AG34" s="33"/>
      <c r="AH34" s="33"/>
      <c r="AI34" s="33"/>
      <c r="AJ34" s="33"/>
      <c r="AK34" s="33"/>
      <c r="AL34" s="33"/>
      <c r="AM34" s="33"/>
      <c r="AN34" s="33"/>
      <c r="AO34" s="33"/>
      <c r="AP34" s="33"/>
      <c r="AQ34" s="33"/>
      <c r="AR34" s="36"/>
      <c r="BE34" s="229"/>
    </row>
    <row r="35" spans="1:57" s="2" customFormat="1" ht="25.9" customHeight="1">
      <c r="A35" s="31"/>
      <c r="B35" s="32"/>
      <c r="C35" s="40"/>
      <c r="D35" s="41" t="s">
        <v>43</v>
      </c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3" t="s">
        <v>44</v>
      </c>
      <c r="U35" s="42"/>
      <c r="V35" s="42"/>
      <c r="W35" s="42"/>
      <c r="X35" s="233" t="s">
        <v>45</v>
      </c>
      <c r="Y35" s="234"/>
      <c r="Z35" s="234"/>
      <c r="AA35" s="234"/>
      <c r="AB35" s="234"/>
      <c r="AC35" s="42"/>
      <c r="AD35" s="42"/>
      <c r="AE35" s="42"/>
      <c r="AF35" s="42"/>
      <c r="AG35" s="42"/>
      <c r="AH35" s="42"/>
      <c r="AI35" s="42"/>
      <c r="AJ35" s="42"/>
      <c r="AK35" s="235">
        <f>SUM(AK26:AK33)</f>
        <v>0</v>
      </c>
      <c r="AL35" s="234"/>
      <c r="AM35" s="234"/>
      <c r="AN35" s="234"/>
      <c r="AO35" s="236"/>
      <c r="AP35" s="40"/>
      <c r="AQ35" s="40"/>
      <c r="AR35" s="36"/>
      <c r="BE35" s="31"/>
    </row>
    <row r="36" spans="1:57" s="2" customFormat="1" ht="6.95" customHeight="1">
      <c r="A36" s="31"/>
      <c r="B36" s="32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33"/>
      <c r="AK36" s="33"/>
      <c r="AL36" s="33"/>
      <c r="AM36" s="33"/>
      <c r="AN36" s="33"/>
      <c r="AO36" s="33"/>
      <c r="AP36" s="33"/>
      <c r="AQ36" s="33"/>
      <c r="AR36" s="36"/>
      <c r="BE36" s="31"/>
    </row>
    <row r="37" spans="1:57" s="2" customFormat="1" ht="14.45" customHeight="1">
      <c r="A37" s="31"/>
      <c r="B37" s="32"/>
      <c r="C37" s="33"/>
      <c r="D37" s="33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/>
      <c r="AJ37" s="33"/>
      <c r="AK37" s="33"/>
      <c r="AL37" s="33"/>
      <c r="AM37" s="33"/>
      <c r="AN37" s="33"/>
      <c r="AO37" s="33"/>
      <c r="AP37" s="33"/>
      <c r="AQ37" s="33"/>
      <c r="AR37" s="36"/>
      <c r="BE37" s="31"/>
    </row>
    <row r="38" spans="1:57" s="1" customFormat="1" ht="14.45" customHeight="1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7"/>
    </row>
    <row r="39" spans="1:57" s="1" customFormat="1" ht="14.45" customHeight="1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7"/>
    </row>
    <row r="40" spans="1:57" s="1" customFormat="1" ht="14.45" customHeight="1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7"/>
    </row>
    <row r="41" spans="1:57" s="1" customFormat="1" ht="14.45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pans="1:57" s="1" customFormat="1" ht="14.45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pans="1:57" s="1" customFormat="1" ht="14.45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pans="1:57" s="1" customFormat="1" ht="14.45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pans="1:57" s="1" customFormat="1" ht="14.45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pans="1:57" s="1" customFormat="1" ht="14.45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pans="1:57" s="1" customFormat="1" ht="14.45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pans="1:57" s="1" customFormat="1" ht="14.45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pans="1:57" s="2" customFormat="1" ht="14.45" customHeight="1">
      <c r="B49" s="44"/>
      <c r="C49" s="45"/>
      <c r="D49" s="46" t="s">
        <v>46</v>
      </c>
      <c r="E49" s="47"/>
      <c r="F49" s="47"/>
      <c r="G49" s="47"/>
      <c r="H49" s="47"/>
      <c r="I49" s="47"/>
      <c r="J49" s="47"/>
      <c r="K49" s="47"/>
      <c r="L49" s="47"/>
      <c r="M49" s="47"/>
      <c r="N49" s="47"/>
      <c r="O49" s="47"/>
      <c r="P49" s="47"/>
      <c r="Q49" s="47"/>
      <c r="R49" s="47"/>
      <c r="S49" s="47"/>
      <c r="T49" s="47"/>
      <c r="U49" s="47"/>
      <c r="V49" s="47"/>
      <c r="W49" s="47"/>
      <c r="X49" s="47"/>
      <c r="Y49" s="47"/>
      <c r="Z49" s="47"/>
      <c r="AA49" s="47"/>
      <c r="AB49" s="47"/>
      <c r="AC49" s="47"/>
      <c r="AD49" s="47"/>
      <c r="AE49" s="47"/>
      <c r="AF49" s="47"/>
      <c r="AG49" s="47"/>
      <c r="AH49" s="46" t="s">
        <v>47</v>
      </c>
      <c r="AI49" s="47"/>
      <c r="AJ49" s="47"/>
      <c r="AK49" s="47"/>
      <c r="AL49" s="47"/>
      <c r="AM49" s="47"/>
      <c r="AN49" s="47"/>
      <c r="AO49" s="47"/>
      <c r="AP49" s="45"/>
      <c r="AQ49" s="45"/>
      <c r="AR49" s="48"/>
    </row>
    <row r="50" spans="1:57" ht="11.25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 spans="1:57" ht="11.25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 spans="1:57" ht="11.25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 spans="1:57" ht="11.25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 spans="1:57" ht="11.25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 spans="1:57" ht="11.25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 spans="1:57" ht="11.25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 spans="1:57" ht="11.25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 spans="1:57" ht="11.25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 spans="1:57" ht="11.25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pans="1:57" s="2" customFormat="1" ht="12.75">
      <c r="A60" s="31"/>
      <c r="B60" s="32"/>
      <c r="C60" s="33"/>
      <c r="D60" s="49" t="s">
        <v>48</v>
      </c>
      <c r="E60" s="35"/>
      <c r="F60" s="35"/>
      <c r="G60" s="35"/>
      <c r="H60" s="35"/>
      <c r="I60" s="35"/>
      <c r="J60" s="35"/>
      <c r="K60" s="35"/>
      <c r="L60" s="35"/>
      <c r="M60" s="35"/>
      <c r="N60" s="35"/>
      <c r="O60" s="35"/>
      <c r="P60" s="35"/>
      <c r="Q60" s="35"/>
      <c r="R60" s="35"/>
      <c r="S60" s="35"/>
      <c r="T60" s="35"/>
      <c r="U60" s="35"/>
      <c r="V60" s="49" t="s">
        <v>49</v>
      </c>
      <c r="W60" s="35"/>
      <c r="X60" s="35"/>
      <c r="Y60" s="35"/>
      <c r="Z60" s="35"/>
      <c r="AA60" s="35"/>
      <c r="AB60" s="35"/>
      <c r="AC60" s="35"/>
      <c r="AD60" s="35"/>
      <c r="AE60" s="35"/>
      <c r="AF60" s="35"/>
      <c r="AG60" s="35"/>
      <c r="AH60" s="49" t="s">
        <v>48</v>
      </c>
      <c r="AI60" s="35"/>
      <c r="AJ60" s="35"/>
      <c r="AK60" s="35"/>
      <c r="AL60" s="35"/>
      <c r="AM60" s="49" t="s">
        <v>49</v>
      </c>
      <c r="AN60" s="35"/>
      <c r="AO60" s="35"/>
      <c r="AP60" s="33"/>
      <c r="AQ60" s="33"/>
      <c r="AR60" s="36"/>
      <c r="BE60" s="31"/>
    </row>
    <row r="61" spans="1:57" ht="11.25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 spans="1:57" ht="11.25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 spans="1:57" ht="11.25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pans="1:57" s="2" customFormat="1" ht="12.75">
      <c r="A64" s="31"/>
      <c r="B64" s="32"/>
      <c r="C64" s="33"/>
      <c r="D64" s="46" t="s">
        <v>50</v>
      </c>
      <c r="E64" s="50"/>
      <c r="F64" s="50"/>
      <c r="G64" s="50"/>
      <c r="H64" s="50"/>
      <c r="I64" s="50"/>
      <c r="J64" s="50"/>
      <c r="K64" s="50"/>
      <c r="L64" s="50"/>
      <c r="M64" s="50"/>
      <c r="N64" s="50"/>
      <c r="O64" s="50"/>
      <c r="P64" s="50"/>
      <c r="Q64" s="50"/>
      <c r="R64" s="50"/>
      <c r="S64" s="50"/>
      <c r="T64" s="50"/>
      <c r="U64" s="50"/>
      <c r="V64" s="50"/>
      <c r="W64" s="50"/>
      <c r="X64" s="50"/>
      <c r="Y64" s="50"/>
      <c r="Z64" s="50"/>
      <c r="AA64" s="50"/>
      <c r="AB64" s="50"/>
      <c r="AC64" s="50"/>
      <c r="AD64" s="50"/>
      <c r="AE64" s="50"/>
      <c r="AF64" s="50"/>
      <c r="AG64" s="50"/>
      <c r="AH64" s="46" t="s">
        <v>51</v>
      </c>
      <c r="AI64" s="50"/>
      <c r="AJ64" s="50"/>
      <c r="AK64" s="50"/>
      <c r="AL64" s="50"/>
      <c r="AM64" s="50"/>
      <c r="AN64" s="50"/>
      <c r="AO64" s="50"/>
      <c r="AP64" s="33"/>
      <c r="AQ64" s="33"/>
      <c r="AR64" s="36"/>
      <c r="BE64" s="31"/>
    </row>
    <row r="65" spans="1:57" ht="11.25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 spans="1:57" ht="11.25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 spans="1:57" ht="11.25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 spans="1:57" ht="11.25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 spans="1:57" ht="11.25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 spans="1:57" ht="11.25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 spans="1:57" ht="11.25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 spans="1:57" ht="11.25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 spans="1:57" ht="11.25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 spans="1:57" ht="11.25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pans="1:57" s="2" customFormat="1" ht="12.75">
      <c r="A75" s="31"/>
      <c r="B75" s="32"/>
      <c r="C75" s="33"/>
      <c r="D75" s="49" t="s">
        <v>48</v>
      </c>
      <c r="E75" s="35"/>
      <c r="F75" s="35"/>
      <c r="G75" s="35"/>
      <c r="H75" s="35"/>
      <c r="I75" s="35"/>
      <c r="J75" s="35"/>
      <c r="K75" s="35"/>
      <c r="L75" s="35"/>
      <c r="M75" s="35"/>
      <c r="N75" s="35"/>
      <c r="O75" s="35"/>
      <c r="P75" s="35"/>
      <c r="Q75" s="35"/>
      <c r="R75" s="35"/>
      <c r="S75" s="35"/>
      <c r="T75" s="35"/>
      <c r="U75" s="35"/>
      <c r="V75" s="49" t="s">
        <v>49</v>
      </c>
      <c r="W75" s="35"/>
      <c r="X75" s="35"/>
      <c r="Y75" s="35"/>
      <c r="Z75" s="35"/>
      <c r="AA75" s="35"/>
      <c r="AB75" s="35"/>
      <c r="AC75" s="35"/>
      <c r="AD75" s="35"/>
      <c r="AE75" s="35"/>
      <c r="AF75" s="35"/>
      <c r="AG75" s="35"/>
      <c r="AH75" s="49" t="s">
        <v>48</v>
      </c>
      <c r="AI75" s="35"/>
      <c r="AJ75" s="35"/>
      <c r="AK75" s="35"/>
      <c r="AL75" s="35"/>
      <c r="AM75" s="49" t="s">
        <v>49</v>
      </c>
      <c r="AN75" s="35"/>
      <c r="AO75" s="35"/>
      <c r="AP75" s="33"/>
      <c r="AQ75" s="33"/>
      <c r="AR75" s="36"/>
      <c r="BE75" s="31"/>
    </row>
    <row r="76" spans="1:57" s="2" customFormat="1" ht="11.25">
      <c r="A76" s="31"/>
      <c r="B76" s="32"/>
      <c r="C76" s="33"/>
      <c r="D76" s="33"/>
      <c r="E76" s="33"/>
      <c r="F76" s="33"/>
      <c r="G76" s="33"/>
      <c r="H76" s="33"/>
      <c r="I76" s="33"/>
      <c r="J76" s="33"/>
      <c r="K76" s="33"/>
      <c r="L76" s="33"/>
      <c r="M76" s="33"/>
      <c r="N76" s="33"/>
      <c r="O76" s="33"/>
      <c r="P76" s="33"/>
      <c r="Q76" s="33"/>
      <c r="R76" s="3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  <c r="AF76" s="33"/>
      <c r="AG76" s="33"/>
      <c r="AH76" s="33"/>
      <c r="AI76" s="33"/>
      <c r="AJ76" s="33"/>
      <c r="AK76" s="33"/>
      <c r="AL76" s="33"/>
      <c r="AM76" s="33"/>
      <c r="AN76" s="33"/>
      <c r="AO76" s="33"/>
      <c r="AP76" s="33"/>
      <c r="AQ76" s="33"/>
      <c r="AR76" s="36"/>
      <c r="BE76" s="31"/>
    </row>
    <row r="77" spans="1:57" s="2" customFormat="1" ht="6.95" customHeight="1">
      <c r="A77" s="31"/>
      <c r="B77" s="51"/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52"/>
      <c r="N77" s="52"/>
      <c r="O77" s="52"/>
      <c r="P77" s="52"/>
      <c r="Q77" s="52"/>
      <c r="R77" s="52"/>
      <c r="S77" s="52"/>
      <c r="T77" s="52"/>
      <c r="U77" s="52"/>
      <c r="V77" s="52"/>
      <c r="W77" s="52"/>
      <c r="X77" s="52"/>
      <c r="Y77" s="52"/>
      <c r="Z77" s="52"/>
      <c r="AA77" s="52"/>
      <c r="AB77" s="52"/>
      <c r="AC77" s="52"/>
      <c r="AD77" s="52"/>
      <c r="AE77" s="52"/>
      <c r="AF77" s="52"/>
      <c r="AG77" s="52"/>
      <c r="AH77" s="52"/>
      <c r="AI77" s="52"/>
      <c r="AJ77" s="52"/>
      <c r="AK77" s="52"/>
      <c r="AL77" s="52"/>
      <c r="AM77" s="52"/>
      <c r="AN77" s="52"/>
      <c r="AO77" s="52"/>
      <c r="AP77" s="52"/>
      <c r="AQ77" s="52"/>
      <c r="AR77" s="36"/>
      <c r="BE77" s="31"/>
    </row>
    <row r="81" spans="1:91" s="2" customFormat="1" ht="6.95" customHeight="1">
      <c r="A81" s="31"/>
      <c r="B81" s="53"/>
      <c r="C81" s="54"/>
      <c r="D81" s="54"/>
      <c r="E81" s="54"/>
      <c r="F81" s="54"/>
      <c r="G81" s="54"/>
      <c r="H81" s="54"/>
      <c r="I81" s="54"/>
      <c r="J81" s="54"/>
      <c r="K81" s="54"/>
      <c r="L81" s="54"/>
      <c r="M81" s="54"/>
      <c r="N81" s="54"/>
      <c r="O81" s="54"/>
      <c r="P81" s="54"/>
      <c r="Q81" s="54"/>
      <c r="R81" s="54"/>
      <c r="S81" s="54"/>
      <c r="T81" s="54"/>
      <c r="U81" s="54"/>
      <c r="V81" s="54"/>
      <c r="W81" s="54"/>
      <c r="X81" s="54"/>
      <c r="Y81" s="54"/>
      <c r="Z81" s="54"/>
      <c r="AA81" s="54"/>
      <c r="AB81" s="54"/>
      <c r="AC81" s="54"/>
      <c r="AD81" s="54"/>
      <c r="AE81" s="54"/>
      <c r="AF81" s="54"/>
      <c r="AG81" s="54"/>
      <c r="AH81" s="54"/>
      <c r="AI81" s="54"/>
      <c r="AJ81" s="54"/>
      <c r="AK81" s="54"/>
      <c r="AL81" s="54"/>
      <c r="AM81" s="54"/>
      <c r="AN81" s="54"/>
      <c r="AO81" s="54"/>
      <c r="AP81" s="54"/>
      <c r="AQ81" s="54"/>
      <c r="AR81" s="36"/>
      <c r="BE81" s="31"/>
    </row>
    <row r="82" spans="1:91" s="2" customFormat="1" ht="24.95" customHeight="1">
      <c r="A82" s="31"/>
      <c r="B82" s="32"/>
      <c r="C82" s="20" t="s">
        <v>52</v>
      </c>
      <c r="D82" s="33"/>
      <c r="E82" s="33"/>
      <c r="F82" s="33"/>
      <c r="G82" s="33"/>
      <c r="H82" s="33"/>
      <c r="I82" s="33"/>
      <c r="J82" s="33"/>
      <c r="K82" s="33"/>
      <c r="L82" s="33"/>
      <c r="M82" s="33"/>
      <c r="N82" s="33"/>
      <c r="O82" s="33"/>
      <c r="P82" s="33"/>
      <c r="Q82" s="33"/>
      <c r="R82" s="3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F82" s="33"/>
      <c r="AG82" s="33"/>
      <c r="AH82" s="33"/>
      <c r="AI82" s="33"/>
      <c r="AJ82" s="33"/>
      <c r="AK82" s="33"/>
      <c r="AL82" s="33"/>
      <c r="AM82" s="33"/>
      <c r="AN82" s="33"/>
      <c r="AO82" s="33"/>
      <c r="AP82" s="33"/>
      <c r="AQ82" s="33"/>
      <c r="AR82" s="36"/>
      <c r="BE82" s="31"/>
    </row>
    <row r="83" spans="1:91" s="2" customFormat="1" ht="6.95" customHeight="1">
      <c r="A83" s="31"/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33"/>
      <c r="M83" s="33"/>
      <c r="N83" s="33"/>
      <c r="O83" s="33"/>
      <c r="P83" s="33"/>
      <c r="Q83" s="33"/>
      <c r="R83" s="3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F83" s="33"/>
      <c r="AG83" s="33"/>
      <c r="AH83" s="33"/>
      <c r="AI83" s="33"/>
      <c r="AJ83" s="33"/>
      <c r="AK83" s="33"/>
      <c r="AL83" s="33"/>
      <c r="AM83" s="33"/>
      <c r="AN83" s="33"/>
      <c r="AO83" s="33"/>
      <c r="AP83" s="33"/>
      <c r="AQ83" s="33"/>
      <c r="AR83" s="36"/>
      <c r="BE83" s="31"/>
    </row>
    <row r="84" spans="1:91" s="4" customFormat="1" ht="12" customHeight="1">
      <c r="B84" s="55"/>
      <c r="C84" s="26" t="s">
        <v>11</v>
      </c>
      <c r="D84" s="56"/>
      <c r="E84" s="56"/>
      <c r="F84" s="56"/>
      <c r="G84" s="56"/>
      <c r="H84" s="56"/>
      <c r="I84" s="56"/>
      <c r="J84" s="56"/>
      <c r="K84" s="56"/>
      <c r="L84" s="56" t="str">
        <f>K5</f>
        <v>443</v>
      </c>
      <c r="M84" s="56"/>
      <c r="N84" s="56"/>
      <c r="O84" s="56"/>
      <c r="P84" s="56"/>
      <c r="Q84" s="56"/>
      <c r="R84" s="56"/>
      <c r="S84" s="56"/>
      <c r="T84" s="56"/>
      <c r="U84" s="56"/>
      <c r="V84" s="56"/>
      <c r="W84" s="56"/>
      <c r="X84" s="56"/>
      <c r="Y84" s="56"/>
      <c r="Z84" s="56"/>
      <c r="AA84" s="56"/>
      <c r="AB84" s="56"/>
      <c r="AC84" s="56"/>
      <c r="AD84" s="56"/>
      <c r="AE84" s="56"/>
      <c r="AF84" s="56"/>
      <c r="AG84" s="56"/>
      <c r="AH84" s="56"/>
      <c r="AI84" s="56"/>
      <c r="AJ84" s="56"/>
      <c r="AK84" s="56"/>
      <c r="AL84" s="56"/>
      <c r="AM84" s="56"/>
      <c r="AN84" s="56"/>
      <c r="AO84" s="56"/>
      <c r="AP84" s="56"/>
      <c r="AQ84" s="56"/>
      <c r="AR84" s="57"/>
    </row>
    <row r="85" spans="1:91" s="5" customFormat="1" ht="36.950000000000003" customHeight="1">
      <c r="B85" s="58"/>
      <c r="C85" s="59" t="s">
        <v>14</v>
      </c>
      <c r="D85" s="60"/>
      <c r="E85" s="60"/>
      <c r="F85" s="60"/>
      <c r="G85" s="60"/>
      <c r="H85" s="60"/>
      <c r="I85" s="60"/>
      <c r="J85" s="60"/>
      <c r="K85" s="60"/>
      <c r="L85" s="240" t="str">
        <f>K6</f>
        <v>Stavebná obnova strechy, ZUŠ - Szitnayovský dom, Nám. Sv. Trojice 8</v>
      </c>
      <c r="M85" s="241"/>
      <c r="N85" s="241"/>
      <c r="O85" s="241"/>
      <c r="P85" s="241"/>
      <c r="Q85" s="241"/>
      <c r="R85" s="241"/>
      <c r="S85" s="241"/>
      <c r="T85" s="241"/>
      <c r="U85" s="241"/>
      <c r="V85" s="241"/>
      <c r="W85" s="241"/>
      <c r="X85" s="241"/>
      <c r="Y85" s="241"/>
      <c r="Z85" s="241"/>
      <c r="AA85" s="241"/>
      <c r="AB85" s="241"/>
      <c r="AC85" s="241"/>
      <c r="AD85" s="241"/>
      <c r="AE85" s="241"/>
      <c r="AF85" s="241"/>
      <c r="AG85" s="241"/>
      <c r="AH85" s="241"/>
      <c r="AI85" s="241"/>
      <c r="AJ85" s="241"/>
      <c r="AK85" s="241"/>
      <c r="AL85" s="241"/>
      <c r="AM85" s="241"/>
      <c r="AN85" s="241"/>
      <c r="AO85" s="241"/>
      <c r="AP85" s="60"/>
      <c r="AQ85" s="60"/>
      <c r="AR85" s="61"/>
    </row>
    <row r="86" spans="1:91" s="2" customFormat="1" ht="6.95" customHeight="1">
      <c r="A86" s="31"/>
      <c r="B86" s="32"/>
      <c r="C86" s="33"/>
      <c r="D86" s="33"/>
      <c r="E86" s="33"/>
      <c r="F86" s="33"/>
      <c r="G86" s="33"/>
      <c r="H86" s="33"/>
      <c r="I86" s="33"/>
      <c r="J86" s="33"/>
      <c r="K86" s="33"/>
      <c r="L86" s="33"/>
      <c r="M86" s="33"/>
      <c r="N86" s="33"/>
      <c r="O86" s="33"/>
      <c r="P86" s="33"/>
      <c r="Q86" s="33"/>
      <c r="R86" s="3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F86" s="33"/>
      <c r="AG86" s="33"/>
      <c r="AH86" s="33"/>
      <c r="AI86" s="33"/>
      <c r="AJ86" s="33"/>
      <c r="AK86" s="33"/>
      <c r="AL86" s="33"/>
      <c r="AM86" s="33"/>
      <c r="AN86" s="33"/>
      <c r="AO86" s="33"/>
      <c r="AP86" s="33"/>
      <c r="AQ86" s="33"/>
      <c r="AR86" s="36"/>
      <c r="BE86" s="31"/>
    </row>
    <row r="87" spans="1:91" s="2" customFormat="1" ht="12" customHeight="1">
      <c r="A87" s="31"/>
      <c r="B87" s="32"/>
      <c r="C87" s="26" t="s">
        <v>18</v>
      </c>
      <c r="D87" s="33"/>
      <c r="E87" s="33"/>
      <c r="F87" s="33"/>
      <c r="G87" s="33"/>
      <c r="H87" s="33"/>
      <c r="I87" s="33"/>
      <c r="J87" s="33"/>
      <c r="K87" s="33"/>
      <c r="L87" s="62" t="str">
        <f>IF(K8="","",K8)</f>
        <v>Banská Štiavnica</v>
      </c>
      <c r="M87" s="33"/>
      <c r="N87" s="33"/>
      <c r="O87" s="33"/>
      <c r="P87" s="33"/>
      <c r="Q87" s="33"/>
      <c r="R87" s="3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  <c r="AF87" s="33"/>
      <c r="AG87" s="33"/>
      <c r="AH87" s="33"/>
      <c r="AI87" s="26" t="s">
        <v>20</v>
      </c>
      <c r="AJ87" s="33"/>
      <c r="AK87" s="33"/>
      <c r="AL87" s="33"/>
      <c r="AM87" s="242" t="str">
        <f>IF(AN8= "","",AN8)</f>
        <v>vyplň údaj</v>
      </c>
      <c r="AN87" s="242"/>
      <c r="AO87" s="33"/>
      <c r="AP87" s="33"/>
      <c r="AQ87" s="33"/>
      <c r="AR87" s="36"/>
      <c r="BE87" s="31"/>
    </row>
    <row r="88" spans="1:91" s="2" customFormat="1" ht="6.95" customHeight="1">
      <c r="A88" s="31"/>
      <c r="B88" s="32"/>
      <c r="C88" s="33"/>
      <c r="D88" s="33"/>
      <c r="E88" s="33"/>
      <c r="F88" s="33"/>
      <c r="G88" s="33"/>
      <c r="H88" s="33"/>
      <c r="I88" s="33"/>
      <c r="J88" s="33"/>
      <c r="K88" s="33"/>
      <c r="L88" s="33"/>
      <c r="M88" s="33"/>
      <c r="N88" s="33"/>
      <c r="O88" s="33"/>
      <c r="P88" s="33"/>
      <c r="Q88" s="33"/>
      <c r="R88" s="3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  <c r="AF88" s="33"/>
      <c r="AG88" s="33"/>
      <c r="AH88" s="33"/>
      <c r="AI88" s="33"/>
      <c r="AJ88" s="33"/>
      <c r="AK88" s="33"/>
      <c r="AL88" s="33"/>
      <c r="AM88" s="33"/>
      <c r="AN88" s="33"/>
      <c r="AO88" s="33"/>
      <c r="AP88" s="33"/>
      <c r="AQ88" s="33"/>
      <c r="AR88" s="36"/>
      <c r="BE88" s="31"/>
    </row>
    <row r="89" spans="1:91" s="2" customFormat="1" ht="15.2" customHeight="1">
      <c r="A89" s="31"/>
      <c r="B89" s="32"/>
      <c r="C89" s="26" t="s">
        <v>21</v>
      </c>
      <c r="D89" s="33"/>
      <c r="E89" s="33"/>
      <c r="F89" s="33"/>
      <c r="G89" s="33"/>
      <c r="H89" s="33"/>
      <c r="I89" s="33"/>
      <c r="J89" s="33"/>
      <c r="K89" s="33"/>
      <c r="L89" s="56" t="str">
        <f>IF(E11= "","",E11)</f>
        <v>Mesto Banská Štiavnica</v>
      </c>
      <c r="M89" s="33"/>
      <c r="N89" s="33"/>
      <c r="O89" s="33"/>
      <c r="P89" s="33"/>
      <c r="Q89" s="33"/>
      <c r="R89" s="3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F89" s="33"/>
      <c r="AG89" s="33"/>
      <c r="AH89" s="33"/>
      <c r="AI89" s="26" t="s">
        <v>27</v>
      </c>
      <c r="AJ89" s="33"/>
      <c r="AK89" s="33"/>
      <c r="AL89" s="33"/>
      <c r="AM89" s="238" t="str">
        <f>IF(E17="","",E17)</f>
        <v xml:space="preserve"> </v>
      </c>
      <c r="AN89" s="239"/>
      <c r="AO89" s="239"/>
      <c r="AP89" s="239"/>
      <c r="AQ89" s="33"/>
      <c r="AR89" s="36"/>
      <c r="AS89" s="243" t="s">
        <v>53</v>
      </c>
      <c r="AT89" s="244"/>
      <c r="AU89" s="64"/>
      <c r="AV89" s="64"/>
      <c r="AW89" s="64"/>
      <c r="AX89" s="64"/>
      <c r="AY89" s="64"/>
      <c r="AZ89" s="64"/>
      <c r="BA89" s="64"/>
      <c r="BB89" s="64"/>
      <c r="BC89" s="64"/>
      <c r="BD89" s="65"/>
      <c r="BE89" s="31"/>
    </row>
    <row r="90" spans="1:91" s="2" customFormat="1" ht="15.2" customHeight="1">
      <c r="A90" s="31"/>
      <c r="B90" s="32"/>
      <c r="C90" s="26" t="s">
        <v>25</v>
      </c>
      <c r="D90" s="33"/>
      <c r="E90" s="33"/>
      <c r="F90" s="33"/>
      <c r="G90" s="33"/>
      <c r="H90" s="33"/>
      <c r="I90" s="33"/>
      <c r="J90" s="33"/>
      <c r="K90" s="33"/>
      <c r="L90" s="56" t="str">
        <f>IF(E14= "Vyplň údaj","",E14)</f>
        <v/>
      </c>
      <c r="M90" s="33"/>
      <c r="N90" s="33"/>
      <c r="O90" s="33"/>
      <c r="P90" s="33"/>
      <c r="Q90" s="33"/>
      <c r="R90" s="3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F90" s="33"/>
      <c r="AG90" s="33"/>
      <c r="AH90" s="33"/>
      <c r="AI90" s="26" t="s">
        <v>31</v>
      </c>
      <c r="AJ90" s="33"/>
      <c r="AK90" s="33"/>
      <c r="AL90" s="33"/>
      <c r="AM90" s="238" t="str">
        <f>IF(E20="","",E20)</f>
        <v xml:space="preserve"> </v>
      </c>
      <c r="AN90" s="239"/>
      <c r="AO90" s="239"/>
      <c r="AP90" s="239"/>
      <c r="AQ90" s="33"/>
      <c r="AR90" s="36"/>
      <c r="AS90" s="245"/>
      <c r="AT90" s="246"/>
      <c r="AU90" s="66"/>
      <c r="AV90" s="66"/>
      <c r="AW90" s="66"/>
      <c r="AX90" s="66"/>
      <c r="AY90" s="66"/>
      <c r="AZ90" s="66"/>
      <c r="BA90" s="66"/>
      <c r="BB90" s="66"/>
      <c r="BC90" s="66"/>
      <c r="BD90" s="67"/>
      <c r="BE90" s="31"/>
    </row>
    <row r="91" spans="1:91" s="2" customFormat="1" ht="10.9" customHeight="1">
      <c r="A91" s="31"/>
      <c r="B91" s="32"/>
      <c r="C91" s="33"/>
      <c r="D91" s="33"/>
      <c r="E91" s="33"/>
      <c r="F91" s="33"/>
      <c r="G91" s="33"/>
      <c r="H91" s="33"/>
      <c r="I91" s="33"/>
      <c r="J91" s="33"/>
      <c r="K91" s="33"/>
      <c r="L91" s="33"/>
      <c r="M91" s="33"/>
      <c r="N91" s="33"/>
      <c r="O91" s="33"/>
      <c r="P91" s="33"/>
      <c r="Q91" s="33"/>
      <c r="R91" s="3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F91" s="33"/>
      <c r="AG91" s="33"/>
      <c r="AH91" s="33"/>
      <c r="AI91" s="33"/>
      <c r="AJ91" s="33"/>
      <c r="AK91" s="33"/>
      <c r="AL91" s="33"/>
      <c r="AM91" s="33"/>
      <c r="AN91" s="33"/>
      <c r="AO91" s="33"/>
      <c r="AP91" s="33"/>
      <c r="AQ91" s="33"/>
      <c r="AR91" s="36"/>
      <c r="AS91" s="247"/>
      <c r="AT91" s="248"/>
      <c r="AU91" s="68"/>
      <c r="AV91" s="68"/>
      <c r="AW91" s="68"/>
      <c r="AX91" s="68"/>
      <c r="AY91" s="68"/>
      <c r="AZ91" s="68"/>
      <c r="BA91" s="68"/>
      <c r="BB91" s="68"/>
      <c r="BC91" s="68"/>
      <c r="BD91" s="69"/>
      <c r="BE91" s="31"/>
    </row>
    <row r="92" spans="1:91" s="2" customFormat="1" ht="29.25" customHeight="1">
      <c r="A92" s="31"/>
      <c r="B92" s="32"/>
      <c r="C92" s="249" t="s">
        <v>54</v>
      </c>
      <c r="D92" s="250"/>
      <c r="E92" s="250"/>
      <c r="F92" s="250"/>
      <c r="G92" s="250"/>
      <c r="H92" s="70"/>
      <c r="I92" s="251" t="s">
        <v>55</v>
      </c>
      <c r="J92" s="250"/>
      <c r="K92" s="250"/>
      <c r="L92" s="250"/>
      <c r="M92" s="250"/>
      <c r="N92" s="250"/>
      <c r="O92" s="250"/>
      <c r="P92" s="250"/>
      <c r="Q92" s="250"/>
      <c r="R92" s="250"/>
      <c r="S92" s="250"/>
      <c r="T92" s="250"/>
      <c r="U92" s="250"/>
      <c r="V92" s="250"/>
      <c r="W92" s="250"/>
      <c r="X92" s="250"/>
      <c r="Y92" s="250"/>
      <c r="Z92" s="250"/>
      <c r="AA92" s="250"/>
      <c r="AB92" s="250"/>
      <c r="AC92" s="250"/>
      <c r="AD92" s="250"/>
      <c r="AE92" s="250"/>
      <c r="AF92" s="250"/>
      <c r="AG92" s="252" t="s">
        <v>56</v>
      </c>
      <c r="AH92" s="250"/>
      <c r="AI92" s="250"/>
      <c r="AJ92" s="250"/>
      <c r="AK92" s="250"/>
      <c r="AL92" s="250"/>
      <c r="AM92" s="250"/>
      <c r="AN92" s="251" t="s">
        <v>57</v>
      </c>
      <c r="AO92" s="250"/>
      <c r="AP92" s="253"/>
      <c r="AQ92" s="71" t="s">
        <v>58</v>
      </c>
      <c r="AR92" s="36"/>
      <c r="AS92" s="72" t="s">
        <v>59</v>
      </c>
      <c r="AT92" s="73" t="s">
        <v>60</v>
      </c>
      <c r="AU92" s="73" t="s">
        <v>61</v>
      </c>
      <c r="AV92" s="73" t="s">
        <v>62</v>
      </c>
      <c r="AW92" s="73" t="s">
        <v>63</v>
      </c>
      <c r="AX92" s="73" t="s">
        <v>64</v>
      </c>
      <c r="AY92" s="73" t="s">
        <v>65</v>
      </c>
      <c r="AZ92" s="73" t="s">
        <v>66</v>
      </c>
      <c r="BA92" s="73" t="s">
        <v>67</v>
      </c>
      <c r="BB92" s="73" t="s">
        <v>68</v>
      </c>
      <c r="BC92" s="73" t="s">
        <v>69</v>
      </c>
      <c r="BD92" s="74" t="s">
        <v>70</v>
      </c>
      <c r="BE92" s="31"/>
    </row>
    <row r="93" spans="1:91" s="2" customFormat="1" ht="10.9" customHeight="1">
      <c r="A93" s="31"/>
      <c r="B93" s="32"/>
      <c r="C93" s="33"/>
      <c r="D93" s="33"/>
      <c r="E93" s="33"/>
      <c r="F93" s="33"/>
      <c r="G93" s="33"/>
      <c r="H93" s="33"/>
      <c r="I93" s="33"/>
      <c r="J93" s="33"/>
      <c r="K93" s="33"/>
      <c r="L93" s="33"/>
      <c r="M93" s="33"/>
      <c r="N93" s="33"/>
      <c r="O93" s="33"/>
      <c r="P93" s="33"/>
      <c r="Q93" s="33"/>
      <c r="R93" s="3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F93" s="33"/>
      <c r="AG93" s="33"/>
      <c r="AH93" s="33"/>
      <c r="AI93" s="33"/>
      <c r="AJ93" s="33"/>
      <c r="AK93" s="33"/>
      <c r="AL93" s="33"/>
      <c r="AM93" s="33"/>
      <c r="AN93" s="33"/>
      <c r="AO93" s="33"/>
      <c r="AP93" s="33"/>
      <c r="AQ93" s="33"/>
      <c r="AR93" s="36"/>
      <c r="AS93" s="75"/>
      <c r="AT93" s="76"/>
      <c r="AU93" s="76"/>
      <c r="AV93" s="76"/>
      <c r="AW93" s="76"/>
      <c r="AX93" s="76"/>
      <c r="AY93" s="76"/>
      <c r="AZ93" s="76"/>
      <c r="BA93" s="76"/>
      <c r="BB93" s="76"/>
      <c r="BC93" s="76"/>
      <c r="BD93" s="77"/>
      <c r="BE93" s="31"/>
    </row>
    <row r="94" spans="1:91" s="6" customFormat="1" ht="32.450000000000003" customHeight="1">
      <c r="B94" s="78"/>
      <c r="C94" s="79" t="s">
        <v>71</v>
      </c>
      <c r="D94" s="80"/>
      <c r="E94" s="80"/>
      <c r="F94" s="80"/>
      <c r="G94" s="80"/>
      <c r="H94" s="80"/>
      <c r="I94" s="80"/>
      <c r="J94" s="80"/>
      <c r="K94" s="80"/>
      <c r="L94" s="80"/>
      <c r="M94" s="80"/>
      <c r="N94" s="80"/>
      <c r="O94" s="80"/>
      <c r="P94" s="80"/>
      <c r="Q94" s="80"/>
      <c r="R94" s="80"/>
      <c r="S94" s="80"/>
      <c r="T94" s="80"/>
      <c r="U94" s="80"/>
      <c r="V94" s="80"/>
      <c r="W94" s="80"/>
      <c r="X94" s="80"/>
      <c r="Y94" s="80"/>
      <c r="Z94" s="80"/>
      <c r="AA94" s="80"/>
      <c r="AB94" s="80"/>
      <c r="AC94" s="80"/>
      <c r="AD94" s="80"/>
      <c r="AE94" s="80"/>
      <c r="AF94" s="80"/>
      <c r="AG94" s="257">
        <f>ROUND(AG95,2)</f>
        <v>0</v>
      </c>
      <c r="AH94" s="257"/>
      <c r="AI94" s="257"/>
      <c r="AJ94" s="257"/>
      <c r="AK94" s="257"/>
      <c r="AL94" s="257"/>
      <c r="AM94" s="257"/>
      <c r="AN94" s="258">
        <f>SUM(AG94,AT94)</f>
        <v>0</v>
      </c>
      <c r="AO94" s="258"/>
      <c r="AP94" s="258"/>
      <c r="AQ94" s="82" t="s">
        <v>1</v>
      </c>
      <c r="AR94" s="83"/>
      <c r="AS94" s="84">
        <f>ROUND(AS95,2)</f>
        <v>0</v>
      </c>
      <c r="AT94" s="85">
        <f>ROUND(SUM(AV94:AW94),2)</f>
        <v>0</v>
      </c>
      <c r="AU94" s="86">
        <f>ROUND(AU95,5)</f>
        <v>0</v>
      </c>
      <c r="AV94" s="85">
        <f>ROUND(AZ94*L29,2)</f>
        <v>0</v>
      </c>
      <c r="AW94" s="85">
        <f>ROUND(BA94*L30,2)</f>
        <v>0</v>
      </c>
      <c r="AX94" s="85">
        <f>ROUND(BB94*L29,2)</f>
        <v>0</v>
      </c>
      <c r="AY94" s="85">
        <f>ROUND(BC94*L30,2)</f>
        <v>0</v>
      </c>
      <c r="AZ94" s="85">
        <f>ROUND(AZ95,2)</f>
        <v>0</v>
      </c>
      <c r="BA94" s="85">
        <f>ROUND(BA95,2)</f>
        <v>0</v>
      </c>
      <c r="BB94" s="85">
        <f>ROUND(BB95,2)</f>
        <v>0</v>
      </c>
      <c r="BC94" s="85">
        <f>ROUND(BC95,2)</f>
        <v>0</v>
      </c>
      <c r="BD94" s="87">
        <f>ROUND(BD95,2)</f>
        <v>0</v>
      </c>
      <c r="BS94" s="88" t="s">
        <v>72</v>
      </c>
      <c r="BT94" s="88" t="s">
        <v>73</v>
      </c>
      <c r="BU94" s="89" t="s">
        <v>74</v>
      </c>
      <c r="BV94" s="88" t="s">
        <v>75</v>
      </c>
      <c r="BW94" s="88" t="s">
        <v>5</v>
      </c>
      <c r="BX94" s="88" t="s">
        <v>76</v>
      </c>
      <c r="CL94" s="88" t="s">
        <v>1</v>
      </c>
    </row>
    <row r="95" spans="1:91" s="7" customFormat="1" ht="16.5" customHeight="1">
      <c r="A95" s="90" t="s">
        <v>77</v>
      </c>
      <c r="B95" s="91"/>
      <c r="C95" s="92"/>
      <c r="D95" s="256" t="s">
        <v>78</v>
      </c>
      <c r="E95" s="256"/>
      <c r="F95" s="256"/>
      <c r="G95" s="256"/>
      <c r="H95" s="256"/>
      <c r="I95" s="93"/>
      <c r="J95" s="256" t="s">
        <v>79</v>
      </c>
      <c r="K95" s="256"/>
      <c r="L95" s="256"/>
      <c r="M95" s="256"/>
      <c r="N95" s="256"/>
      <c r="O95" s="256"/>
      <c r="P95" s="256"/>
      <c r="Q95" s="256"/>
      <c r="R95" s="256"/>
      <c r="S95" s="256"/>
      <c r="T95" s="256"/>
      <c r="U95" s="256"/>
      <c r="V95" s="256"/>
      <c r="W95" s="256"/>
      <c r="X95" s="256"/>
      <c r="Y95" s="256"/>
      <c r="Z95" s="256"/>
      <c r="AA95" s="256"/>
      <c r="AB95" s="256"/>
      <c r="AC95" s="256"/>
      <c r="AD95" s="256"/>
      <c r="AE95" s="256"/>
      <c r="AF95" s="256"/>
      <c r="AG95" s="254">
        <f>'03 - výmena strešnej kryt...'!J30</f>
        <v>0</v>
      </c>
      <c r="AH95" s="255"/>
      <c r="AI95" s="255"/>
      <c r="AJ95" s="255"/>
      <c r="AK95" s="255"/>
      <c r="AL95" s="255"/>
      <c r="AM95" s="255"/>
      <c r="AN95" s="254">
        <f>SUM(AG95,AT95)</f>
        <v>0</v>
      </c>
      <c r="AO95" s="255"/>
      <c r="AP95" s="255"/>
      <c r="AQ95" s="94" t="s">
        <v>80</v>
      </c>
      <c r="AR95" s="95"/>
      <c r="AS95" s="96">
        <v>0</v>
      </c>
      <c r="AT95" s="97">
        <f>ROUND(SUM(AV95:AW95),2)</f>
        <v>0</v>
      </c>
      <c r="AU95" s="98">
        <f>'03 - výmena strešnej kryt...'!P127</f>
        <v>0</v>
      </c>
      <c r="AV95" s="97">
        <f>'03 - výmena strešnej kryt...'!J33</f>
        <v>0</v>
      </c>
      <c r="AW95" s="97">
        <f>'03 - výmena strešnej kryt...'!J34</f>
        <v>0</v>
      </c>
      <c r="AX95" s="97">
        <f>'03 - výmena strešnej kryt...'!J35</f>
        <v>0</v>
      </c>
      <c r="AY95" s="97">
        <f>'03 - výmena strešnej kryt...'!J36</f>
        <v>0</v>
      </c>
      <c r="AZ95" s="97">
        <f>'03 - výmena strešnej kryt...'!F33</f>
        <v>0</v>
      </c>
      <c r="BA95" s="97">
        <f>'03 - výmena strešnej kryt...'!F34</f>
        <v>0</v>
      </c>
      <c r="BB95" s="97">
        <f>'03 - výmena strešnej kryt...'!F35</f>
        <v>0</v>
      </c>
      <c r="BC95" s="97">
        <f>'03 - výmena strešnej kryt...'!F36</f>
        <v>0</v>
      </c>
      <c r="BD95" s="99">
        <f>'03 - výmena strešnej kryt...'!F37</f>
        <v>0</v>
      </c>
      <c r="BT95" s="100" t="s">
        <v>81</v>
      </c>
      <c r="BV95" s="100" t="s">
        <v>75</v>
      </c>
      <c r="BW95" s="100" t="s">
        <v>82</v>
      </c>
      <c r="BX95" s="100" t="s">
        <v>5</v>
      </c>
      <c r="CL95" s="100" t="s">
        <v>1</v>
      </c>
      <c r="CM95" s="100" t="s">
        <v>73</v>
      </c>
    </row>
    <row r="96" spans="1:91" s="2" customFormat="1" ht="30" customHeight="1">
      <c r="A96" s="31"/>
      <c r="B96" s="32"/>
      <c r="C96" s="33"/>
      <c r="D96" s="33"/>
      <c r="E96" s="33"/>
      <c r="F96" s="33"/>
      <c r="G96" s="33"/>
      <c r="H96" s="33"/>
      <c r="I96" s="33"/>
      <c r="J96" s="33"/>
      <c r="K96" s="33"/>
      <c r="L96" s="33"/>
      <c r="M96" s="33"/>
      <c r="N96" s="33"/>
      <c r="O96" s="33"/>
      <c r="P96" s="33"/>
      <c r="Q96" s="33"/>
      <c r="R96" s="3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F96" s="33"/>
      <c r="AG96" s="33"/>
      <c r="AH96" s="33"/>
      <c r="AI96" s="33"/>
      <c r="AJ96" s="33"/>
      <c r="AK96" s="33"/>
      <c r="AL96" s="33"/>
      <c r="AM96" s="33"/>
      <c r="AN96" s="33"/>
      <c r="AO96" s="33"/>
      <c r="AP96" s="33"/>
      <c r="AQ96" s="33"/>
      <c r="AR96" s="36"/>
      <c r="AS96" s="31"/>
      <c r="AT96" s="31"/>
      <c r="AU96" s="31"/>
      <c r="AV96" s="31"/>
      <c r="AW96" s="31"/>
      <c r="AX96" s="31"/>
      <c r="AY96" s="31"/>
      <c r="AZ96" s="31"/>
      <c r="BA96" s="31"/>
      <c r="BB96" s="31"/>
      <c r="BC96" s="31"/>
      <c r="BD96" s="31"/>
      <c r="BE96" s="31"/>
    </row>
    <row r="97" spans="1:57" s="2" customFormat="1" ht="6.95" customHeight="1">
      <c r="A97" s="31"/>
      <c r="B97" s="51"/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52"/>
      <c r="N97" s="52"/>
      <c r="O97" s="52"/>
      <c r="P97" s="52"/>
      <c r="Q97" s="52"/>
      <c r="R97" s="52"/>
      <c r="S97" s="52"/>
      <c r="T97" s="52"/>
      <c r="U97" s="52"/>
      <c r="V97" s="52"/>
      <c r="W97" s="52"/>
      <c r="X97" s="52"/>
      <c r="Y97" s="52"/>
      <c r="Z97" s="52"/>
      <c r="AA97" s="52"/>
      <c r="AB97" s="52"/>
      <c r="AC97" s="52"/>
      <c r="AD97" s="52"/>
      <c r="AE97" s="52"/>
      <c r="AF97" s="52"/>
      <c r="AG97" s="52"/>
      <c r="AH97" s="52"/>
      <c r="AI97" s="52"/>
      <c r="AJ97" s="52"/>
      <c r="AK97" s="52"/>
      <c r="AL97" s="52"/>
      <c r="AM97" s="52"/>
      <c r="AN97" s="52"/>
      <c r="AO97" s="52"/>
      <c r="AP97" s="52"/>
      <c r="AQ97" s="52"/>
      <c r="AR97" s="36"/>
      <c r="AS97" s="31"/>
      <c r="AT97" s="31"/>
      <c r="AU97" s="31"/>
      <c r="AV97" s="31"/>
      <c r="AW97" s="31"/>
      <c r="AX97" s="31"/>
      <c r="AY97" s="31"/>
      <c r="AZ97" s="31"/>
      <c r="BA97" s="31"/>
      <c r="BB97" s="31"/>
      <c r="BC97" s="31"/>
      <c r="BD97" s="31"/>
      <c r="BE97" s="31"/>
    </row>
  </sheetData>
  <sheetProtection algorithmName="SHA-512" hashValue="K0V1BzvTp5qeDs1mKyHk94Xhw24MH7OIPgOQuIexd+Z48M6T3ksbCGPGoPqklcsclAljYw+3fR13B+p2J5+sAQ==" saltValue="suzLg3uGkcs6dCbD/J82B+E/jPp/UHRhHEK+zIOgvAyOTmOD9yi/qONI8EfyuwbWooLy0lXhiS4+TMCh/rL/Iw==" spinCount="100000" sheet="1" objects="1" scenarios="1" formatColumns="0" formatRows="0"/>
  <mergeCells count="42">
    <mergeCell ref="L30:P30"/>
    <mergeCell ref="L31:P31"/>
    <mergeCell ref="L32:P32"/>
    <mergeCell ref="L33:P33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X35:AB35"/>
    <mergeCell ref="AK35:AO35"/>
    <mergeCell ref="AR2:BE2"/>
    <mergeCell ref="AM90:AP90"/>
    <mergeCell ref="L85:AO85"/>
    <mergeCell ref="AM87:AN87"/>
    <mergeCell ref="AM89:AP89"/>
    <mergeCell ref="AS89:AT91"/>
    <mergeCell ref="K5:AO5"/>
    <mergeCell ref="K6:AO6"/>
    <mergeCell ref="E14:AJ14"/>
    <mergeCell ref="E23:AN23"/>
    <mergeCell ref="L28:P28"/>
    <mergeCell ref="W28:AE28"/>
    <mergeCell ref="AK28:AO28"/>
    <mergeCell ref="L29:P29"/>
    <mergeCell ref="W31:AE31"/>
    <mergeCell ref="BE5:BE34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</mergeCells>
  <hyperlinks>
    <hyperlink ref="A95" location="'03 - výmena strešnej kryt...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BM175"/>
  <sheetViews>
    <sheetView showGridLines="0" tabSelected="1" topLeftCell="A59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01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1"/>
      <c r="L2" s="237"/>
      <c r="M2" s="237"/>
      <c r="N2" s="237"/>
      <c r="O2" s="237"/>
      <c r="P2" s="237"/>
      <c r="Q2" s="237"/>
      <c r="R2" s="237"/>
      <c r="S2" s="237"/>
      <c r="T2" s="237"/>
      <c r="U2" s="237"/>
      <c r="V2" s="237"/>
      <c r="AT2" s="14" t="s">
        <v>82</v>
      </c>
    </row>
    <row r="3" spans="1:46" s="1" customFormat="1" ht="6.95" customHeight="1">
      <c r="B3" s="102"/>
      <c r="C3" s="103"/>
      <c r="D3" s="103"/>
      <c r="E3" s="103"/>
      <c r="F3" s="103"/>
      <c r="G3" s="103"/>
      <c r="H3" s="103"/>
      <c r="I3" s="104"/>
      <c r="J3" s="103"/>
      <c r="K3" s="103"/>
      <c r="L3" s="17"/>
      <c r="AT3" s="14" t="s">
        <v>73</v>
      </c>
    </row>
    <row r="4" spans="1:46" s="1" customFormat="1" ht="24.95" customHeight="1">
      <c r="B4" s="17"/>
      <c r="D4" s="105" t="s">
        <v>83</v>
      </c>
      <c r="I4" s="101"/>
      <c r="L4" s="17"/>
      <c r="M4" s="106" t="s">
        <v>9</v>
      </c>
      <c r="AT4" s="14" t="s">
        <v>4</v>
      </c>
    </row>
    <row r="5" spans="1:46" s="1" customFormat="1" ht="6.95" customHeight="1">
      <c r="B5" s="17"/>
      <c r="I5" s="101"/>
      <c r="L5" s="17"/>
    </row>
    <row r="6" spans="1:46" s="1" customFormat="1" ht="12" customHeight="1">
      <c r="B6" s="17"/>
      <c r="D6" s="107" t="s">
        <v>14</v>
      </c>
      <c r="I6" s="101"/>
      <c r="L6" s="17"/>
    </row>
    <row r="7" spans="1:46" s="1" customFormat="1" ht="16.5" customHeight="1">
      <c r="B7" s="17"/>
      <c r="E7" s="267" t="str">
        <f>'Rekapitulácia stavby'!K6</f>
        <v>Stavebná obnova strechy, ZUŠ - Szitnayovský dom, Nám. Sv. Trojice 8</v>
      </c>
      <c r="F7" s="268"/>
      <c r="G7" s="268"/>
      <c r="H7" s="268"/>
      <c r="I7" s="101"/>
      <c r="L7" s="17"/>
    </row>
    <row r="8" spans="1:46" s="2" customFormat="1" ht="12" customHeight="1">
      <c r="A8" s="31"/>
      <c r="B8" s="36"/>
      <c r="C8" s="31"/>
      <c r="D8" s="107" t="s">
        <v>84</v>
      </c>
      <c r="E8" s="31"/>
      <c r="F8" s="31"/>
      <c r="G8" s="31"/>
      <c r="H8" s="31"/>
      <c r="I8" s="108"/>
      <c r="J8" s="31"/>
      <c r="K8" s="31"/>
      <c r="L8" s="48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16.5" customHeight="1">
      <c r="A9" s="31"/>
      <c r="B9" s="36"/>
      <c r="C9" s="31"/>
      <c r="D9" s="31"/>
      <c r="E9" s="269" t="s">
        <v>85</v>
      </c>
      <c r="F9" s="270"/>
      <c r="G9" s="270"/>
      <c r="H9" s="270"/>
      <c r="I9" s="108"/>
      <c r="J9" s="31"/>
      <c r="K9" s="31"/>
      <c r="L9" s="48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 ht="11.25">
      <c r="A10" s="31"/>
      <c r="B10" s="36"/>
      <c r="C10" s="31"/>
      <c r="D10" s="31"/>
      <c r="E10" s="31"/>
      <c r="F10" s="31"/>
      <c r="G10" s="31"/>
      <c r="H10" s="31"/>
      <c r="I10" s="108"/>
      <c r="J10" s="31"/>
      <c r="K10" s="31"/>
      <c r="L10" s="48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2" customHeight="1">
      <c r="A11" s="31"/>
      <c r="B11" s="36"/>
      <c r="C11" s="31"/>
      <c r="D11" s="107" t="s">
        <v>16</v>
      </c>
      <c r="E11" s="31"/>
      <c r="F11" s="109" t="s">
        <v>1</v>
      </c>
      <c r="G11" s="31"/>
      <c r="H11" s="31"/>
      <c r="I11" s="110" t="s">
        <v>17</v>
      </c>
      <c r="J11" s="109" t="s">
        <v>1</v>
      </c>
      <c r="K11" s="31"/>
      <c r="L11" s="48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customHeight="1">
      <c r="A12" s="31"/>
      <c r="B12" s="36"/>
      <c r="C12" s="31"/>
      <c r="D12" s="107" t="s">
        <v>18</v>
      </c>
      <c r="E12" s="31"/>
      <c r="F12" s="109" t="s">
        <v>19</v>
      </c>
      <c r="G12" s="31"/>
      <c r="H12" s="31"/>
      <c r="I12" s="110" t="s">
        <v>20</v>
      </c>
      <c r="J12" s="111" t="str">
        <f>'Rekapitulácia stavby'!AN8</f>
        <v>vyplň údaj</v>
      </c>
      <c r="K12" s="31"/>
      <c r="L12" s="48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0.9" customHeight="1">
      <c r="A13" s="31"/>
      <c r="B13" s="36"/>
      <c r="C13" s="31"/>
      <c r="D13" s="31"/>
      <c r="E13" s="31"/>
      <c r="F13" s="31"/>
      <c r="G13" s="31"/>
      <c r="H13" s="31"/>
      <c r="I13" s="108"/>
      <c r="J13" s="31"/>
      <c r="K13" s="31"/>
      <c r="L13" s="48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6"/>
      <c r="C14" s="31"/>
      <c r="D14" s="107" t="s">
        <v>21</v>
      </c>
      <c r="E14" s="31"/>
      <c r="F14" s="31"/>
      <c r="G14" s="31"/>
      <c r="H14" s="31"/>
      <c r="I14" s="110" t="s">
        <v>22</v>
      </c>
      <c r="J14" s="109" t="s">
        <v>1</v>
      </c>
      <c r="K14" s="31"/>
      <c r="L14" s="48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8" customHeight="1">
      <c r="A15" s="31"/>
      <c r="B15" s="36"/>
      <c r="C15" s="31"/>
      <c r="D15" s="31"/>
      <c r="E15" s="109" t="s">
        <v>23</v>
      </c>
      <c r="F15" s="31"/>
      <c r="G15" s="31"/>
      <c r="H15" s="31"/>
      <c r="I15" s="110" t="s">
        <v>24</v>
      </c>
      <c r="J15" s="109" t="s">
        <v>1</v>
      </c>
      <c r="K15" s="31"/>
      <c r="L15" s="48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6.95" customHeight="1">
      <c r="A16" s="31"/>
      <c r="B16" s="36"/>
      <c r="C16" s="31"/>
      <c r="D16" s="31"/>
      <c r="E16" s="31"/>
      <c r="F16" s="31"/>
      <c r="G16" s="31"/>
      <c r="H16" s="31"/>
      <c r="I16" s="108"/>
      <c r="J16" s="31"/>
      <c r="K16" s="31"/>
      <c r="L16" s="48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2" customHeight="1">
      <c r="A17" s="31"/>
      <c r="B17" s="36"/>
      <c r="C17" s="31"/>
      <c r="D17" s="107" t="s">
        <v>25</v>
      </c>
      <c r="E17" s="31"/>
      <c r="F17" s="31"/>
      <c r="G17" s="31"/>
      <c r="H17" s="31"/>
      <c r="I17" s="110" t="s">
        <v>22</v>
      </c>
      <c r="J17" s="27" t="str">
        <f>'Rekapitulácia stavby'!AN13</f>
        <v>Vyplň údaj</v>
      </c>
      <c r="K17" s="31"/>
      <c r="L17" s="48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8" customHeight="1">
      <c r="A18" s="31"/>
      <c r="B18" s="36"/>
      <c r="C18" s="31"/>
      <c r="D18" s="31"/>
      <c r="E18" s="271" t="str">
        <f>'Rekapitulácia stavby'!E14</f>
        <v>Vyplň údaj</v>
      </c>
      <c r="F18" s="272"/>
      <c r="G18" s="272"/>
      <c r="H18" s="272"/>
      <c r="I18" s="110" t="s">
        <v>24</v>
      </c>
      <c r="J18" s="27" t="str">
        <f>'Rekapitulácia stavby'!AN14</f>
        <v>Vyplň údaj</v>
      </c>
      <c r="K18" s="31"/>
      <c r="L18" s="48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6.95" customHeight="1">
      <c r="A19" s="31"/>
      <c r="B19" s="36"/>
      <c r="C19" s="31"/>
      <c r="D19" s="31"/>
      <c r="E19" s="31"/>
      <c r="F19" s="31"/>
      <c r="G19" s="31"/>
      <c r="H19" s="31"/>
      <c r="I19" s="108"/>
      <c r="J19" s="31"/>
      <c r="K19" s="31"/>
      <c r="L19" s="48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2" customHeight="1">
      <c r="A20" s="31"/>
      <c r="B20" s="36"/>
      <c r="C20" s="31"/>
      <c r="D20" s="107" t="s">
        <v>27</v>
      </c>
      <c r="E20" s="31"/>
      <c r="F20" s="31"/>
      <c r="G20" s="31"/>
      <c r="H20" s="31"/>
      <c r="I20" s="110" t="s">
        <v>22</v>
      </c>
      <c r="J20" s="109" t="str">
        <f>IF('Rekapitulácia stavby'!AN16="","",'Rekapitulácia stavby'!AN16)</f>
        <v/>
      </c>
      <c r="K20" s="31"/>
      <c r="L20" s="48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8" customHeight="1">
      <c r="A21" s="31"/>
      <c r="B21" s="36"/>
      <c r="C21" s="31"/>
      <c r="D21" s="31"/>
      <c r="E21" s="109" t="str">
        <f>IF('Rekapitulácia stavby'!E17="","",'Rekapitulácia stavby'!E17)</f>
        <v xml:space="preserve"> </v>
      </c>
      <c r="F21" s="31"/>
      <c r="G21" s="31"/>
      <c r="H21" s="31"/>
      <c r="I21" s="110" t="s">
        <v>24</v>
      </c>
      <c r="J21" s="109" t="str">
        <f>IF('Rekapitulácia stavby'!AN17="","",'Rekapitulácia stavby'!AN17)</f>
        <v/>
      </c>
      <c r="K21" s="31"/>
      <c r="L21" s="48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6.95" customHeight="1">
      <c r="A22" s="31"/>
      <c r="B22" s="36"/>
      <c r="C22" s="31"/>
      <c r="D22" s="31"/>
      <c r="E22" s="31"/>
      <c r="F22" s="31"/>
      <c r="G22" s="31"/>
      <c r="H22" s="31"/>
      <c r="I22" s="108"/>
      <c r="J22" s="31"/>
      <c r="K22" s="31"/>
      <c r="L22" s="48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2" customHeight="1">
      <c r="A23" s="31"/>
      <c r="B23" s="36"/>
      <c r="C23" s="31"/>
      <c r="D23" s="107" t="s">
        <v>31</v>
      </c>
      <c r="E23" s="31"/>
      <c r="F23" s="31"/>
      <c r="G23" s="31"/>
      <c r="H23" s="31"/>
      <c r="I23" s="110" t="s">
        <v>22</v>
      </c>
      <c r="J23" s="109" t="str">
        <f>IF('Rekapitulácia stavby'!AN19="","",'Rekapitulácia stavby'!AN19)</f>
        <v/>
      </c>
      <c r="K23" s="31"/>
      <c r="L23" s="48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8" customHeight="1">
      <c r="A24" s="31"/>
      <c r="B24" s="36"/>
      <c r="C24" s="31"/>
      <c r="D24" s="31"/>
      <c r="E24" s="109" t="str">
        <f>IF('Rekapitulácia stavby'!E20="","",'Rekapitulácia stavby'!E20)</f>
        <v xml:space="preserve"> </v>
      </c>
      <c r="F24" s="31"/>
      <c r="G24" s="31"/>
      <c r="H24" s="31"/>
      <c r="I24" s="110" t="s">
        <v>24</v>
      </c>
      <c r="J24" s="109" t="str">
        <f>IF('Rekapitulácia stavby'!AN20="","",'Rekapitulácia stavby'!AN20)</f>
        <v/>
      </c>
      <c r="K24" s="31"/>
      <c r="L24" s="48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6.95" customHeight="1">
      <c r="A25" s="31"/>
      <c r="B25" s="36"/>
      <c r="C25" s="31"/>
      <c r="D25" s="31"/>
      <c r="E25" s="31"/>
      <c r="F25" s="31"/>
      <c r="G25" s="31"/>
      <c r="H25" s="31"/>
      <c r="I25" s="108"/>
      <c r="J25" s="31"/>
      <c r="K25" s="31"/>
      <c r="L25" s="48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2" customHeight="1">
      <c r="A26" s="31"/>
      <c r="B26" s="36"/>
      <c r="C26" s="31"/>
      <c r="D26" s="107" t="s">
        <v>32</v>
      </c>
      <c r="E26" s="31"/>
      <c r="F26" s="31"/>
      <c r="G26" s="31"/>
      <c r="H26" s="31"/>
      <c r="I26" s="108"/>
      <c r="J26" s="31"/>
      <c r="K26" s="31"/>
      <c r="L26" s="48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8" customFormat="1" ht="16.5" customHeight="1">
      <c r="A27" s="112"/>
      <c r="B27" s="113"/>
      <c r="C27" s="112"/>
      <c r="D27" s="112"/>
      <c r="E27" s="273" t="s">
        <v>1</v>
      </c>
      <c r="F27" s="273"/>
      <c r="G27" s="273"/>
      <c r="H27" s="273"/>
      <c r="I27" s="114"/>
      <c r="J27" s="112"/>
      <c r="K27" s="112"/>
      <c r="L27" s="115"/>
      <c r="S27" s="112"/>
      <c r="T27" s="112"/>
      <c r="U27" s="112"/>
      <c r="V27" s="112"/>
      <c r="W27" s="112"/>
      <c r="X27" s="112"/>
      <c r="Y27" s="112"/>
      <c r="Z27" s="112"/>
      <c r="AA27" s="112"/>
      <c r="AB27" s="112"/>
      <c r="AC27" s="112"/>
      <c r="AD27" s="112"/>
      <c r="AE27" s="112"/>
    </row>
    <row r="28" spans="1:31" s="2" customFormat="1" ht="6.95" customHeight="1">
      <c r="A28" s="31"/>
      <c r="B28" s="36"/>
      <c r="C28" s="31"/>
      <c r="D28" s="31"/>
      <c r="E28" s="31"/>
      <c r="F28" s="31"/>
      <c r="G28" s="31"/>
      <c r="H28" s="31"/>
      <c r="I28" s="108"/>
      <c r="J28" s="31"/>
      <c r="K28" s="31"/>
      <c r="L28" s="48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5" customHeight="1">
      <c r="A29" s="31"/>
      <c r="B29" s="36"/>
      <c r="C29" s="31"/>
      <c r="D29" s="116"/>
      <c r="E29" s="116"/>
      <c r="F29" s="116"/>
      <c r="G29" s="116"/>
      <c r="H29" s="116"/>
      <c r="I29" s="117"/>
      <c r="J29" s="116"/>
      <c r="K29" s="116"/>
      <c r="L29" s="48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25.35" customHeight="1">
      <c r="A30" s="31"/>
      <c r="B30" s="36"/>
      <c r="C30" s="31"/>
      <c r="D30" s="118" t="s">
        <v>33</v>
      </c>
      <c r="E30" s="31"/>
      <c r="F30" s="31"/>
      <c r="G30" s="31"/>
      <c r="H30" s="31"/>
      <c r="I30" s="108"/>
      <c r="J30" s="119">
        <f>ROUND(J127, 2)</f>
        <v>0</v>
      </c>
      <c r="K30" s="31"/>
      <c r="L30" s="48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5" customHeight="1">
      <c r="A31" s="31"/>
      <c r="B31" s="36"/>
      <c r="C31" s="31"/>
      <c r="D31" s="116"/>
      <c r="E31" s="116"/>
      <c r="F31" s="116"/>
      <c r="G31" s="116"/>
      <c r="H31" s="116"/>
      <c r="I31" s="117"/>
      <c r="J31" s="116"/>
      <c r="K31" s="116"/>
      <c r="L31" s="48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14.45" customHeight="1">
      <c r="A32" s="31"/>
      <c r="B32" s="36"/>
      <c r="C32" s="31"/>
      <c r="D32" s="31"/>
      <c r="E32" s="31"/>
      <c r="F32" s="120" t="s">
        <v>35</v>
      </c>
      <c r="G32" s="31"/>
      <c r="H32" s="31"/>
      <c r="I32" s="121" t="s">
        <v>34</v>
      </c>
      <c r="J32" s="120" t="s">
        <v>36</v>
      </c>
      <c r="K32" s="31"/>
      <c r="L32" s="48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14.45" customHeight="1">
      <c r="A33" s="31"/>
      <c r="B33" s="36"/>
      <c r="C33" s="31"/>
      <c r="D33" s="122" t="s">
        <v>37</v>
      </c>
      <c r="E33" s="107" t="s">
        <v>38</v>
      </c>
      <c r="F33" s="123">
        <f>ROUND((SUM(BE127:BE174)),  2)</f>
        <v>0</v>
      </c>
      <c r="G33" s="31"/>
      <c r="H33" s="31"/>
      <c r="I33" s="124">
        <v>0.2</v>
      </c>
      <c r="J33" s="123">
        <f>ROUND(((SUM(BE127:BE174))*I33),  2)</f>
        <v>0</v>
      </c>
      <c r="K33" s="31"/>
      <c r="L33" s="48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customHeight="1">
      <c r="A34" s="31"/>
      <c r="B34" s="36"/>
      <c r="C34" s="31"/>
      <c r="D34" s="31"/>
      <c r="E34" s="107" t="s">
        <v>39</v>
      </c>
      <c r="F34" s="123">
        <f>ROUND((SUM(BF127:BF174)),  2)</f>
        <v>0</v>
      </c>
      <c r="G34" s="31"/>
      <c r="H34" s="31"/>
      <c r="I34" s="124">
        <v>0.2</v>
      </c>
      <c r="J34" s="123">
        <f>ROUND(((SUM(BF127:BF174))*I34),  2)</f>
        <v>0</v>
      </c>
      <c r="K34" s="31"/>
      <c r="L34" s="48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hidden="1" customHeight="1">
      <c r="A35" s="31"/>
      <c r="B35" s="36"/>
      <c r="C35" s="31"/>
      <c r="D35" s="31"/>
      <c r="E35" s="107" t="s">
        <v>40</v>
      </c>
      <c r="F35" s="123">
        <f>ROUND((SUM(BG127:BG174)),  2)</f>
        <v>0</v>
      </c>
      <c r="G35" s="31"/>
      <c r="H35" s="31"/>
      <c r="I35" s="124">
        <v>0.2</v>
      </c>
      <c r="J35" s="123">
        <f>0</f>
        <v>0</v>
      </c>
      <c r="K35" s="31"/>
      <c r="L35" s="48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hidden="1" customHeight="1">
      <c r="A36" s="31"/>
      <c r="B36" s="36"/>
      <c r="C36" s="31"/>
      <c r="D36" s="31"/>
      <c r="E36" s="107" t="s">
        <v>41</v>
      </c>
      <c r="F36" s="123">
        <f>ROUND((SUM(BH127:BH174)),  2)</f>
        <v>0</v>
      </c>
      <c r="G36" s="31"/>
      <c r="H36" s="31"/>
      <c r="I36" s="124">
        <v>0.2</v>
      </c>
      <c r="J36" s="123">
        <f>0</f>
        <v>0</v>
      </c>
      <c r="K36" s="31"/>
      <c r="L36" s="48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6"/>
      <c r="C37" s="31"/>
      <c r="D37" s="31"/>
      <c r="E37" s="107" t="s">
        <v>42</v>
      </c>
      <c r="F37" s="123">
        <f>ROUND((SUM(BI127:BI174)),  2)</f>
        <v>0</v>
      </c>
      <c r="G37" s="31"/>
      <c r="H37" s="31"/>
      <c r="I37" s="124">
        <v>0</v>
      </c>
      <c r="J37" s="123">
        <f>0</f>
        <v>0</v>
      </c>
      <c r="K37" s="31"/>
      <c r="L37" s="48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6.95" customHeight="1">
      <c r="A38" s="31"/>
      <c r="B38" s="36"/>
      <c r="C38" s="31"/>
      <c r="D38" s="31"/>
      <c r="E38" s="31"/>
      <c r="F38" s="31"/>
      <c r="G38" s="31"/>
      <c r="H38" s="31"/>
      <c r="I38" s="108"/>
      <c r="J38" s="31"/>
      <c r="K38" s="31"/>
      <c r="L38" s="48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25.35" customHeight="1">
      <c r="A39" s="31"/>
      <c r="B39" s="36"/>
      <c r="C39" s="125"/>
      <c r="D39" s="126" t="s">
        <v>43</v>
      </c>
      <c r="E39" s="127"/>
      <c r="F39" s="127"/>
      <c r="G39" s="128" t="s">
        <v>44</v>
      </c>
      <c r="H39" s="129" t="s">
        <v>45</v>
      </c>
      <c r="I39" s="130"/>
      <c r="J39" s="131">
        <f>SUM(J30:J37)</f>
        <v>0</v>
      </c>
      <c r="K39" s="132"/>
      <c r="L39" s="48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14.45" customHeight="1">
      <c r="A40" s="31"/>
      <c r="B40" s="36"/>
      <c r="C40" s="31"/>
      <c r="D40" s="31"/>
      <c r="E40" s="31"/>
      <c r="F40" s="31"/>
      <c r="G40" s="31"/>
      <c r="H40" s="31"/>
      <c r="I40" s="108"/>
      <c r="J40" s="31"/>
      <c r="K40" s="31"/>
      <c r="L40" s="48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1" customFormat="1" ht="14.45" customHeight="1">
      <c r="B41" s="17"/>
      <c r="I41" s="101"/>
      <c r="L41" s="17"/>
    </row>
    <row r="42" spans="1:31" s="1" customFormat="1" ht="14.45" customHeight="1">
      <c r="B42" s="17"/>
      <c r="I42" s="101"/>
      <c r="L42" s="17"/>
    </row>
    <row r="43" spans="1:31" s="1" customFormat="1" ht="14.45" customHeight="1">
      <c r="B43" s="17"/>
      <c r="I43" s="101"/>
      <c r="L43" s="17"/>
    </row>
    <row r="44" spans="1:31" s="1" customFormat="1" ht="14.45" customHeight="1">
      <c r="B44" s="17"/>
      <c r="I44" s="101"/>
      <c r="L44" s="17"/>
    </row>
    <row r="45" spans="1:31" s="1" customFormat="1" ht="14.45" customHeight="1">
      <c r="B45" s="17"/>
      <c r="I45" s="101"/>
      <c r="L45" s="17"/>
    </row>
    <row r="46" spans="1:31" s="1" customFormat="1" ht="14.45" customHeight="1">
      <c r="B46" s="17"/>
      <c r="I46" s="101"/>
      <c r="L46" s="17"/>
    </row>
    <row r="47" spans="1:31" s="1" customFormat="1" ht="14.45" customHeight="1">
      <c r="B47" s="17"/>
      <c r="I47" s="101"/>
      <c r="L47" s="17"/>
    </row>
    <row r="48" spans="1:31" s="1" customFormat="1" ht="14.45" customHeight="1">
      <c r="B48" s="17"/>
      <c r="I48" s="101"/>
      <c r="L48" s="17"/>
    </row>
    <row r="49" spans="1:31" s="1" customFormat="1" ht="14.45" customHeight="1">
      <c r="B49" s="17"/>
      <c r="I49" s="101"/>
      <c r="L49" s="17"/>
    </row>
    <row r="50" spans="1:31" s="2" customFormat="1" ht="14.45" customHeight="1">
      <c r="B50" s="48"/>
      <c r="D50" s="133" t="s">
        <v>46</v>
      </c>
      <c r="E50" s="134"/>
      <c r="F50" s="134"/>
      <c r="G50" s="133" t="s">
        <v>47</v>
      </c>
      <c r="H50" s="134"/>
      <c r="I50" s="135"/>
      <c r="J50" s="134"/>
      <c r="K50" s="134"/>
      <c r="L50" s="48"/>
    </row>
    <row r="51" spans="1:31" ht="11.25">
      <c r="B51" s="17"/>
      <c r="L51" s="17"/>
    </row>
    <row r="52" spans="1:31" ht="11.25">
      <c r="B52" s="17"/>
      <c r="L52" s="17"/>
    </row>
    <row r="53" spans="1:31" ht="11.25">
      <c r="B53" s="17"/>
      <c r="L53" s="17"/>
    </row>
    <row r="54" spans="1:31" ht="11.25">
      <c r="B54" s="17"/>
      <c r="L54" s="17"/>
    </row>
    <row r="55" spans="1:31" ht="11.25">
      <c r="B55" s="17"/>
      <c r="L55" s="17"/>
    </row>
    <row r="56" spans="1:31" ht="11.25">
      <c r="B56" s="17"/>
      <c r="L56" s="17"/>
    </row>
    <row r="57" spans="1:31" ht="11.25">
      <c r="B57" s="17"/>
      <c r="L57" s="17"/>
    </row>
    <row r="58" spans="1:31" ht="11.25">
      <c r="B58" s="17"/>
      <c r="L58" s="17"/>
    </row>
    <row r="59" spans="1:31" ht="11.25">
      <c r="B59" s="17"/>
      <c r="L59" s="17"/>
    </row>
    <row r="60" spans="1:31" ht="11.25">
      <c r="B60" s="17"/>
      <c r="L60" s="17"/>
    </row>
    <row r="61" spans="1:31" s="2" customFormat="1" ht="12.75">
      <c r="A61" s="31"/>
      <c r="B61" s="36"/>
      <c r="C61" s="31"/>
      <c r="D61" s="136" t="s">
        <v>48</v>
      </c>
      <c r="E61" s="137"/>
      <c r="F61" s="138" t="s">
        <v>49</v>
      </c>
      <c r="G61" s="136" t="s">
        <v>48</v>
      </c>
      <c r="H61" s="137"/>
      <c r="I61" s="139"/>
      <c r="J61" s="140" t="s">
        <v>49</v>
      </c>
      <c r="K61" s="137"/>
      <c r="L61" s="48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 ht="11.25">
      <c r="B62" s="17"/>
      <c r="L62" s="17"/>
    </row>
    <row r="63" spans="1:31" ht="11.25">
      <c r="B63" s="17"/>
      <c r="L63" s="17"/>
    </row>
    <row r="64" spans="1:31" ht="11.25">
      <c r="B64" s="17"/>
      <c r="L64" s="17"/>
    </row>
    <row r="65" spans="1:31" s="2" customFormat="1" ht="12.75">
      <c r="A65" s="31"/>
      <c r="B65" s="36"/>
      <c r="C65" s="31"/>
      <c r="D65" s="133" t="s">
        <v>50</v>
      </c>
      <c r="E65" s="141"/>
      <c r="F65" s="141"/>
      <c r="G65" s="133" t="s">
        <v>51</v>
      </c>
      <c r="H65" s="141"/>
      <c r="I65" s="142"/>
      <c r="J65" s="141"/>
      <c r="K65" s="141"/>
      <c r="L65" s="48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 ht="11.25">
      <c r="B66" s="17"/>
      <c r="L66" s="17"/>
    </row>
    <row r="67" spans="1:31" ht="11.25">
      <c r="B67" s="17"/>
      <c r="L67" s="17"/>
    </row>
    <row r="68" spans="1:31" ht="11.25">
      <c r="B68" s="17"/>
      <c r="L68" s="17"/>
    </row>
    <row r="69" spans="1:31" ht="11.25">
      <c r="B69" s="17"/>
      <c r="L69" s="17"/>
    </row>
    <row r="70" spans="1:31" ht="11.25">
      <c r="B70" s="17"/>
      <c r="L70" s="17"/>
    </row>
    <row r="71" spans="1:31" ht="11.25">
      <c r="B71" s="17"/>
      <c r="L71" s="17"/>
    </row>
    <row r="72" spans="1:31" ht="11.25">
      <c r="B72" s="17"/>
      <c r="L72" s="17"/>
    </row>
    <row r="73" spans="1:31" ht="11.25">
      <c r="B73" s="17"/>
      <c r="L73" s="17"/>
    </row>
    <row r="74" spans="1:31" ht="11.25">
      <c r="B74" s="17"/>
      <c r="L74" s="17"/>
    </row>
    <row r="75" spans="1:31" ht="11.25">
      <c r="B75" s="17"/>
      <c r="L75" s="17"/>
    </row>
    <row r="76" spans="1:31" s="2" customFormat="1" ht="12.75">
      <c r="A76" s="31"/>
      <c r="B76" s="36"/>
      <c r="C76" s="31"/>
      <c r="D76" s="136" t="s">
        <v>48</v>
      </c>
      <c r="E76" s="137"/>
      <c r="F76" s="138" t="s">
        <v>49</v>
      </c>
      <c r="G76" s="136" t="s">
        <v>48</v>
      </c>
      <c r="H76" s="137"/>
      <c r="I76" s="139"/>
      <c r="J76" s="140" t="s">
        <v>49</v>
      </c>
      <c r="K76" s="137"/>
      <c r="L76" s="48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customHeight="1">
      <c r="A77" s="31"/>
      <c r="B77" s="143"/>
      <c r="C77" s="144"/>
      <c r="D77" s="144"/>
      <c r="E77" s="144"/>
      <c r="F77" s="144"/>
      <c r="G77" s="144"/>
      <c r="H77" s="144"/>
      <c r="I77" s="145"/>
      <c r="J77" s="144"/>
      <c r="K77" s="144"/>
      <c r="L77" s="48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47" s="2" customFormat="1" ht="6.95" customHeight="1">
      <c r="A81" s="31"/>
      <c r="B81" s="146"/>
      <c r="C81" s="147"/>
      <c r="D81" s="147"/>
      <c r="E81" s="147"/>
      <c r="F81" s="147"/>
      <c r="G81" s="147"/>
      <c r="H81" s="147"/>
      <c r="I81" s="148"/>
      <c r="J81" s="147"/>
      <c r="K81" s="147"/>
      <c r="L81" s="48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47" s="2" customFormat="1" ht="24.95" customHeight="1">
      <c r="A82" s="31"/>
      <c r="B82" s="32"/>
      <c r="C82" s="20" t="s">
        <v>86</v>
      </c>
      <c r="D82" s="33"/>
      <c r="E82" s="33"/>
      <c r="F82" s="33"/>
      <c r="G82" s="33"/>
      <c r="H82" s="33"/>
      <c r="I82" s="108"/>
      <c r="J82" s="33"/>
      <c r="K82" s="33"/>
      <c r="L82" s="48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47" s="2" customFormat="1" ht="6.95" customHeight="1">
      <c r="A83" s="31"/>
      <c r="B83" s="32"/>
      <c r="C83" s="33"/>
      <c r="D83" s="33"/>
      <c r="E83" s="33"/>
      <c r="F83" s="33"/>
      <c r="G83" s="33"/>
      <c r="H83" s="33"/>
      <c r="I83" s="108"/>
      <c r="J83" s="33"/>
      <c r="K83" s="33"/>
      <c r="L83" s="48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47" s="2" customFormat="1" ht="12" customHeight="1">
      <c r="A84" s="31"/>
      <c r="B84" s="32"/>
      <c r="C84" s="26" t="s">
        <v>14</v>
      </c>
      <c r="D84" s="33"/>
      <c r="E84" s="33"/>
      <c r="F84" s="33"/>
      <c r="G84" s="33"/>
      <c r="H84" s="33"/>
      <c r="I84" s="108"/>
      <c r="J84" s="33"/>
      <c r="K84" s="33"/>
      <c r="L84" s="48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47" s="2" customFormat="1" ht="16.5" customHeight="1">
      <c r="A85" s="31"/>
      <c r="B85" s="32"/>
      <c r="C85" s="33"/>
      <c r="D85" s="33"/>
      <c r="E85" s="274" t="str">
        <f>E7</f>
        <v>Stavebná obnova strechy, ZUŠ - Szitnayovský dom, Nám. Sv. Trojice 8</v>
      </c>
      <c r="F85" s="275"/>
      <c r="G85" s="275"/>
      <c r="H85" s="275"/>
      <c r="I85" s="108"/>
      <c r="J85" s="33"/>
      <c r="K85" s="33"/>
      <c r="L85" s="48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47" s="2" customFormat="1" ht="12" customHeight="1">
      <c r="A86" s="31"/>
      <c r="B86" s="32"/>
      <c r="C86" s="26" t="s">
        <v>84</v>
      </c>
      <c r="D86" s="33"/>
      <c r="E86" s="33"/>
      <c r="F86" s="33"/>
      <c r="G86" s="33"/>
      <c r="H86" s="33"/>
      <c r="I86" s="108"/>
      <c r="J86" s="33"/>
      <c r="K86" s="33"/>
      <c r="L86" s="48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</row>
    <row r="87" spans="1:47" s="2" customFormat="1" ht="16.5" customHeight="1">
      <c r="A87" s="31"/>
      <c r="B87" s="32"/>
      <c r="C87" s="33"/>
      <c r="D87" s="33"/>
      <c r="E87" s="240" t="str">
        <f>E9</f>
        <v>03 - výmena strešnej krytiny - etapa 2022</v>
      </c>
      <c r="F87" s="276"/>
      <c r="G87" s="276"/>
      <c r="H87" s="276"/>
      <c r="I87" s="108"/>
      <c r="J87" s="33"/>
      <c r="K87" s="33"/>
      <c r="L87" s="48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47" s="2" customFormat="1" ht="6.95" customHeight="1">
      <c r="A88" s="31"/>
      <c r="B88" s="32"/>
      <c r="C88" s="33"/>
      <c r="D88" s="33"/>
      <c r="E88" s="33"/>
      <c r="F88" s="33"/>
      <c r="G88" s="33"/>
      <c r="H88" s="33"/>
      <c r="I88" s="108"/>
      <c r="J88" s="33"/>
      <c r="K88" s="33"/>
      <c r="L88" s="48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47" s="2" customFormat="1" ht="12" customHeight="1">
      <c r="A89" s="31"/>
      <c r="B89" s="32"/>
      <c r="C89" s="26" t="s">
        <v>18</v>
      </c>
      <c r="D89" s="33"/>
      <c r="E89" s="33"/>
      <c r="F89" s="24" t="str">
        <f>F12</f>
        <v>Banská Štiavnica</v>
      </c>
      <c r="G89" s="33"/>
      <c r="H89" s="33"/>
      <c r="I89" s="110" t="s">
        <v>20</v>
      </c>
      <c r="J89" s="63" t="str">
        <f>IF(J12="","",J12)</f>
        <v>vyplň údaj</v>
      </c>
      <c r="K89" s="33"/>
      <c r="L89" s="48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47" s="2" customFormat="1" ht="6.95" customHeight="1">
      <c r="A90" s="31"/>
      <c r="B90" s="32"/>
      <c r="C90" s="33"/>
      <c r="D90" s="33"/>
      <c r="E90" s="33"/>
      <c r="F90" s="33"/>
      <c r="G90" s="33"/>
      <c r="H90" s="33"/>
      <c r="I90" s="108"/>
      <c r="J90" s="33"/>
      <c r="K90" s="33"/>
      <c r="L90" s="48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47" s="2" customFormat="1" ht="15.2" customHeight="1">
      <c r="A91" s="31"/>
      <c r="B91" s="32"/>
      <c r="C91" s="26" t="s">
        <v>21</v>
      </c>
      <c r="D91" s="33"/>
      <c r="E91" s="33"/>
      <c r="F91" s="24" t="str">
        <f>E15</f>
        <v>Mesto Banská Štiavnica</v>
      </c>
      <c r="G91" s="33"/>
      <c r="H91" s="33"/>
      <c r="I91" s="110" t="s">
        <v>27</v>
      </c>
      <c r="J91" s="29" t="str">
        <f>E21</f>
        <v xml:space="preserve"> </v>
      </c>
      <c r="K91" s="33"/>
      <c r="L91" s="48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47" s="2" customFormat="1" ht="15.2" customHeight="1">
      <c r="A92" s="31"/>
      <c r="B92" s="32"/>
      <c r="C92" s="26" t="s">
        <v>25</v>
      </c>
      <c r="D92" s="33"/>
      <c r="E92" s="33"/>
      <c r="F92" s="24" t="str">
        <f>IF(E18="","",E18)</f>
        <v>Vyplň údaj</v>
      </c>
      <c r="G92" s="33"/>
      <c r="H92" s="33"/>
      <c r="I92" s="110" t="s">
        <v>31</v>
      </c>
      <c r="J92" s="29" t="str">
        <f>E24</f>
        <v xml:space="preserve"> </v>
      </c>
      <c r="K92" s="33"/>
      <c r="L92" s="48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47" s="2" customFormat="1" ht="10.35" customHeight="1">
      <c r="A93" s="31"/>
      <c r="B93" s="32"/>
      <c r="C93" s="33"/>
      <c r="D93" s="33"/>
      <c r="E93" s="33"/>
      <c r="F93" s="33"/>
      <c r="G93" s="33"/>
      <c r="H93" s="33"/>
      <c r="I93" s="108"/>
      <c r="J93" s="33"/>
      <c r="K93" s="33"/>
      <c r="L93" s="48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47" s="2" customFormat="1" ht="29.25" customHeight="1">
      <c r="A94" s="31"/>
      <c r="B94" s="32"/>
      <c r="C94" s="149" t="s">
        <v>87</v>
      </c>
      <c r="D94" s="150"/>
      <c r="E94" s="150"/>
      <c r="F94" s="150"/>
      <c r="G94" s="150"/>
      <c r="H94" s="150"/>
      <c r="I94" s="151"/>
      <c r="J94" s="152" t="s">
        <v>88</v>
      </c>
      <c r="K94" s="150"/>
      <c r="L94" s="48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47" s="2" customFormat="1" ht="10.35" customHeight="1">
      <c r="A95" s="31"/>
      <c r="B95" s="32"/>
      <c r="C95" s="33"/>
      <c r="D95" s="33"/>
      <c r="E95" s="33"/>
      <c r="F95" s="33"/>
      <c r="G95" s="33"/>
      <c r="H95" s="33"/>
      <c r="I95" s="108"/>
      <c r="J95" s="33"/>
      <c r="K95" s="33"/>
      <c r="L95" s="48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47" s="2" customFormat="1" ht="22.9" customHeight="1">
      <c r="A96" s="31"/>
      <c r="B96" s="32"/>
      <c r="C96" s="153" t="s">
        <v>89</v>
      </c>
      <c r="D96" s="33"/>
      <c r="E96" s="33"/>
      <c r="F96" s="33"/>
      <c r="G96" s="33"/>
      <c r="H96" s="33"/>
      <c r="I96" s="108"/>
      <c r="J96" s="81">
        <f>J127</f>
        <v>0</v>
      </c>
      <c r="K96" s="33"/>
      <c r="L96" s="48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U96" s="14" t="s">
        <v>90</v>
      </c>
    </row>
    <row r="97" spans="1:31" s="9" customFormat="1" ht="24.95" customHeight="1">
      <c r="B97" s="154"/>
      <c r="C97" s="155"/>
      <c r="D97" s="156" t="s">
        <v>91</v>
      </c>
      <c r="E97" s="157"/>
      <c r="F97" s="157"/>
      <c r="G97" s="157"/>
      <c r="H97" s="157"/>
      <c r="I97" s="158"/>
      <c r="J97" s="159">
        <f>J128</f>
        <v>0</v>
      </c>
      <c r="K97" s="155"/>
      <c r="L97" s="160"/>
    </row>
    <row r="98" spans="1:31" s="10" customFormat="1" ht="19.899999999999999" customHeight="1">
      <c r="B98" s="161"/>
      <c r="C98" s="162"/>
      <c r="D98" s="163" t="s">
        <v>92</v>
      </c>
      <c r="E98" s="164"/>
      <c r="F98" s="164"/>
      <c r="G98" s="164"/>
      <c r="H98" s="164"/>
      <c r="I98" s="165"/>
      <c r="J98" s="166">
        <f>J129</f>
        <v>0</v>
      </c>
      <c r="K98" s="162"/>
      <c r="L98" s="167"/>
    </row>
    <row r="99" spans="1:31" s="10" customFormat="1" ht="19.899999999999999" customHeight="1">
      <c r="B99" s="161"/>
      <c r="C99" s="162"/>
      <c r="D99" s="163" t="s">
        <v>93</v>
      </c>
      <c r="E99" s="164"/>
      <c r="F99" s="164"/>
      <c r="G99" s="164"/>
      <c r="H99" s="164"/>
      <c r="I99" s="165"/>
      <c r="J99" s="166">
        <f>J143</f>
        <v>0</v>
      </c>
      <c r="K99" s="162"/>
      <c r="L99" s="167"/>
    </row>
    <row r="100" spans="1:31" s="9" customFormat="1" ht="24.95" customHeight="1">
      <c r="B100" s="154"/>
      <c r="C100" s="155"/>
      <c r="D100" s="156" t="s">
        <v>94</v>
      </c>
      <c r="E100" s="157"/>
      <c r="F100" s="157"/>
      <c r="G100" s="157"/>
      <c r="H100" s="157"/>
      <c r="I100" s="158"/>
      <c r="J100" s="159">
        <f>J145</f>
        <v>0</v>
      </c>
      <c r="K100" s="155"/>
      <c r="L100" s="160"/>
    </row>
    <row r="101" spans="1:31" s="10" customFormat="1" ht="19.899999999999999" customHeight="1">
      <c r="B101" s="161"/>
      <c r="C101" s="162"/>
      <c r="D101" s="163" t="s">
        <v>95</v>
      </c>
      <c r="E101" s="164"/>
      <c r="F101" s="164"/>
      <c r="G101" s="164"/>
      <c r="H101" s="164"/>
      <c r="I101" s="165"/>
      <c r="J101" s="166">
        <f>J146</f>
        <v>0</v>
      </c>
      <c r="K101" s="162"/>
      <c r="L101" s="167"/>
    </row>
    <row r="102" spans="1:31" s="10" customFormat="1" ht="19.899999999999999" customHeight="1">
      <c r="B102" s="161"/>
      <c r="C102" s="162"/>
      <c r="D102" s="163" t="s">
        <v>96</v>
      </c>
      <c r="E102" s="164"/>
      <c r="F102" s="164"/>
      <c r="G102" s="164"/>
      <c r="H102" s="164"/>
      <c r="I102" s="165"/>
      <c r="J102" s="166">
        <f>J153</f>
        <v>0</v>
      </c>
      <c r="K102" s="162"/>
      <c r="L102" s="167"/>
    </row>
    <row r="103" spans="1:31" s="10" customFormat="1" ht="19.899999999999999" customHeight="1">
      <c r="B103" s="161"/>
      <c r="C103" s="162"/>
      <c r="D103" s="163" t="s">
        <v>97</v>
      </c>
      <c r="E103" s="164"/>
      <c r="F103" s="164"/>
      <c r="G103" s="164"/>
      <c r="H103" s="164"/>
      <c r="I103" s="165"/>
      <c r="J103" s="166">
        <f>J155</f>
        <v>0</v>
      </c>
      <c r="K103" s="162"/>
      <c r="L103" s="167"/>
    </row>
    <row r="104" spans="1:31" s="10" customFormat="1" ht="19.899999999999999" customHeight="1">
      <c r="B104" s="161"/>
      <c r="C104" s="162"/>
      <c r="D104" s="163" t="s">
        <v>98</v>
      </c>
      <c r="E104" s="164"/>
      <c r="F104" s="164"/>
      <c r="G104" s="164"/>
      <c r="H104" s="164"/>
      <c r="I104" s="165"/>
      <c r="J104" s="166">
        <f>J168</f>
        <v>0</v>
      </c>
      <c r="K104" s="162"/>
      <c r="L104" s="167"/>
    </row>
    <row r="105" spans="1:31" s="9" customFormat="1" ht="24.95" customHeight="1">
      <c r="B105" s="154"/>
      <c r="C105" s="155"/>
      <c r="D105" s="156" t="s">
        <v>99</v>
      </c>
      <c r="E105" s="157"/>
      <c r="F105" s="157"/>
      <c r="G105" s="157"/>
      <c r="H105" s="157"/>
      <c r="I105" s="158"/>
      <c r="J105" s="159">
        <f>J170</f>
        <v>0</v>
      </c>
      <c r="K105" s="155"/>
      <c r="L105" s="160"/>
    </row>
    <row r="106" spans="1:31" s="10" customFormat="1" ht="19.899999999999999" customHeight="1">
      <c r="B106" s="161"/>
      <c r="C106" s="162"/>
      <c r="D106" s="163" t="s">
        <v>100</v>
      </c>
      <c r="E106" s="164"/>
      <c r="F106" s="164"/>
      <c r="G106" s="164"/>
      <c r="H106" s="164"/>
      <c r="I106" s="165"/>
      <c r="J106" s="166">
        <f>J171</f>
        <v>0</v>
      </c>
      <c r="K106" s="162"/>
      <c r="L106" s="167"/>
    </row>
    <row r="107" spans="1:31" s="9" customFormat="1" ht="24.95" customHeight="1">
      <c r="B107" s="154"/>
      <c r="C107" s="155"/>
      <c r="D107" s="156" t="s">
        <v>101</v>
      </c>
      <c r="E107" s="157"/>
      <c r="F107" s="157"/>
      <c r="G107" s="157"/>
      <c r="H107" s="157"/>
      <c r="I107" s="158"/>
      <c r="J107" s="159">
        <f>J173</f>
        <v>0</v>
      </c>
      <c r="K107" s="155"/>
      <c r="L107" s="160"/>
    </row>
    <row r="108" spans="1:31" s="2" customFormat="1" ht="21.75" customHeight="1">
      <c r="A108" s="31"/>
      <c r="B108" s="32"/>
      <c r="C108" s="33"/>
      <c r="D108" s="33"/>
      <c r="E108" s="33"/>
      <c r="F108" s="33"/>
      <c r="G108" s="33"/>
      <c r="H108" s="33"/>
      <c r="I108" s="108"/>
      <c r="J108" s="33"/>
      <c r="K108" s="33"/>
      <c r="L108" s="48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09" spans="1:31" s="2" customFormat="1" ht="6.95" customHeight="1">
      <c r="A109" s="31"/>
      <c r="B109" s="51"/>
      <c r="C109" s="52"/>
      <c r="D109" s="52"/>
      <c r="E109" s="52"/>
      <c r="F109" s="52"/>
      <c r="G109" s="52"/>
      <c r="H109" s="52"/>
      <c r="I109" s="145"/>
      <c r="J109" s="52"/>
      <c r="K109" s="52"/>
      <c r="L109" s="48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3" spans="1:63" s="2" customFormat="1" ht="6.95" customHeight="1">
      <c r="A113" s="31"/>
      <c r="B113" s="53"/>
      <c r="C113" s="54"/>
      <c r="D113" s="54"/>
      <c r="E113" s="54"/>
      <c r="F113" s="54"/>
      <c r="G113" s="54"/>
      <c r="H113" s="54"/>
      <c r="I113" s="148"/>
      <c r="J113" s="54"/>
      <c r="K113" s="54"/>
      <c r="L113" s="48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pans="1:63" s="2" customFormat="1" ht="24.95" customHeight="1">
      <c r="A114" s="31"/>
      <c r="B114" s="32"/>
      <c r="C114" s="20" t="s">
        <v>102</v>
      </c>
      <c r="D114" s="33"/>
      <c r="E114" s="33"/>
      <c r="F114" s="33"/>
      <c r="G114" s="33"/>
      <c r="H114" s="33"/>
      <c r="I114" s="108"/>
      <c r="J114" s="33"/>
      <c r="K114" s="33"/>
      <c r="L114" s="48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pans="1:63" s="2" customFormat="1" ht="6.95" customHeight="1">
      <c r="A115" s="31"/>
      <c r="B115" s="32"/>
      <c r="C115" s="33"/>
      <c r="D115" s="33"/>
      <c r="E115" s="33"/>
      <c r="F115" s="33"/>
      <c r="G115" s="33"/>
      <c r="H115" s="33"/>
      <c r="I115" s="108"/>
      <c r="J115" s="33"/>
      <c r="K115" s="33"/>
      <c r="L115" s="48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pans="1:63" s="2" customFormat="1" ht="12" customHeight="1">
      <c r="A116" s="31"/>
      <c r="B116" s="32"/>
      <c r="C116" s="26" t="s">
        <v>14</v>
      </c>
      <c r="D116" s="33"/>
      <c r="E116" s="33"/>
      <c r="F116" s="33"/>
      <c r="G116" s="33"/>
      <c r="H116" s="33"/>
      <c r="I116" s="108"/>
      <c r="J116" s="33"/>
      <c r="K116" s="33"/>
      <c r="L116" s="48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pans="1:63" s="2" customFormat="1" ht="16.5" customHeight="1">
      <c r="A117" s="31"/>
      <c r="B117" s="32"/>
      <c r="C117" s="33"/>
      <c r="D117" s="33"/>
      <c r="E117" s="274" t="str">
        <f>E7</f>
        <v>Stavebná obnova strechy, ZUŠ - Szitnayovský dom, Nám. Sv. Trojice 8</v>
      </c>
      <c r="F117" s="275"/>
      <c r="G117" s="275"/>
      <c r="H117" s="275"/>
      <c r="I117" s="108"/>
      <c r="J117" s="33"/>
      <c r="K117" s="33"/>
      <c r="L117" s="48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pans="1:63" s="2" customFormat="1" ht="12" customHeight="1">
      <c r="A118" s="31"/>
      <c r="B118" s="32"/>
      <c r="C118" s="26" t="s">
        <v>84</v>
      </c>
      <c r="D118" s="33"/>
      <c r="E118" s="33"/>
      <c r="F118" s="33"/>
      <c r="G118" s="33"/>
      <c r="H118" s="33"/>
      <c r="I118" s="108"/>
      <c r="J118" s="33"/>
      <c r="K118" s="33"/>
      <c r="L118" s="48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</row>
    <row r="119" spans="1:63" s="2" customFormat="1" ht="16.5" customHeight="1">
      <c r="A119" s="31"/>
      <c r="B119" s="32"/>
      <c r="C119" s="33"/>
      <c r="D119" s="33"/>
      <c r="E119" s="240" t="str">
        <f>E9</f>
        <v>03 - výmena strešnej krytiny - etapa 2022</v>
      </c>
      <c r="F119" s="276"/>
      <c r="G119" s="276"/>
      <c r="H119" s="276"/>
      <c r="I119" s="108"/>
      <c r="J119" s="33"/>
      <c r="K119" s="33"/>
      <c r="L119" s="48"/>
      <c r="S119" s="31"/>
      <c r="T119" s="31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</row>
    <row r="120" spans="1:63" s="2" customFormat="1" ht="6.95" customHeight="1">
      <c r="A120" s="31"/>
      <c r="B120" s="32"/>
      <c r="C120" s="33"/>
      <c r="D120" s="33"/>
      <c r="E120" s="33"/>
      <c r="F120" s="33"/>
      <c r="G120" s="33"/>
      <c r="H120" s="33"/>
      <c r="I120" s="108"/>
      <c r="J120" s="33"/>
      <c r="K120" s="33"/>
      <c r="L120" s="48"/>
      <c r="S120" s="31"/>
      <c r="T120" s="31"/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</row>
    <row r="121" spans="1:63" s="2" customFormat="1" ht="12" customHeight="1">
      <c r="A121" s="31"/>
      <c r="B121" s="32"/>
      <c r="C121" s="26" t="s">
        <v>18</v>
      </c>
      <c r="D121" s="33"/>
      <c r="E121" s="33"/>
      <c r="F121" s="24" t="str">
        <f>F12</f>
        <v>Banská Štiavnica</v>
      </c>
      <c r="G121" s="33"/>
      <c r="H121" s="33"/>
      <c r="I121" s="110" t="s">
        <v>20</v>
      </c>
      <c r="J121" s="63" t="str">
        <f>IF(J12="","",J12)</f>
        <v>vyplň údaj</v>
      </c>
      <c r="K121" s="33"/>
      <c r="L121" s="48"/>
      <c r="S121" s="31"/>
      <c r="T121" s="31"/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</row>
    <row r="122" spans="1:63" s="2" customFormat="1" ht="6.95" customHeight="1">
      <c r="A122" s="31"/>
      <c r="B122" s="32"/>
      <c r="C122" s="33"/>
      <c r="D122" s="33"/>
      <c r="E122" s="33"/>
      <c r="F122" s="33"/>
      <c r="G122" s="33"/>
      <c r="H122" s="33"/>
      <c r="I122" s="108"/>
      <c r="J122" s="33"/>
      <c r="K122" s="33"/>
      <c r="L122" s="48"/>
      <c r="S122" s="31"/>
      <c r="T122" s="31"/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</row>
    <row r="123" spans="1:63" s="2" customFormat="1" ht="15.2" customHeight="1">
      <c r="A123" s="31"/>
      <c r="B123" s="32"/>
      <c r="C123" s="26" t="s">
        <v>21</v>
      </c>
      <c r="D123" s="33"/>
      <c r="E123" s="33"/>
      <c r="F123" s="24" t="str">
        <f>E15</f>
        <v>Mesto Banská Štiavnica</v>
      </c>
      <c r="G123" s="33"/>
      <c r="H123" s="33"/>
      <c r="I123" s="110" t="s">
        <v>27</v>
      </c>
      <c r="J123" s="29" t="str">
        <f>E21</f>
        <v xml:space="preserve"> </v>
      </c>
      <c r="K123" s="33"/>
      <c r="L123" s="48"/>
      <c r="S123" s="31"/>
      <c r="T123" s="31"/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</row>
    <row r="124" spans="1:63" s="2" customFormat="1" ht="15.2" customHeight="1">
      <c r="A124" s="31"/>
      <c r="B124" s="32"/>
      <c r="C124" s="26" t="s">
        <v>25</v>
      </c>
      <c r="D124" s="33"/>
      <c r="E124" s="33"/>
      <c r="F124" s="24" t="str">
        <f>IF(E18="","",E18)</f>
        <v>Vyplň údaj</v>
      </c>
      <c r="G124" s="33"/>
      <c r="H124" s="33"/>
      <c r="I124" s="110" t="s">
        <v>31</v>
      </c>
      <c r="J124" s="29" t="str">
        <f>E24</f>
        <v xml:space="preserve"> </v>
      </c>
      <c r="K124" s="33"/>
      <c r="L124" s="48"/>
      <c r="S124" s="31"/>
      <c r="T124" s="31"/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</row>
    <row r="125" spans="1:63" s="2" customFormat="1" ht="10.35" customHeight="1">
      <c r="A125" s="31"/>
      <c r="B125" s="32"/>
      <c r="C125" s="33"/>
      <c r="D125" s="33"/>
      <c r="E125" s="33"/>
      <c r="F125" s="33"/>
      <c r="G125" s="33"/>
      <c r="H125" s="33"/>
      <c r="I125" s="108"/>
      <c r="J125" s="33"/>
      <c r="K125" s="33"/>
      <c r="L125" s="48"/>
      <c r="S125" s="31"/>
      <c r="T125" s="31"/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</row>
    <row r="126" spans="1:63" s="11" customFormat="1" ht="29.25" customHeight="1">
      <c r="A126" s="168"/>
      <c r="B126" s="169"/>
      <c r="C126" s="170" t="s">
        <v>103</v>
      </c>
      <c r="D126" s="171" t="s">
        <v>58</v>
      </c>
      <c r="E126" s="171" t="s">
        <v>54</v>
      </c>
      <c r="F126" s="171" t="s">
        <v>55</v>
      </c>
      <c r="G126" s="171" t="s">
        <v>104</v>
      </c>
      <c r="H126" s="171" t="s">
        <v>105</v>
      </c>
      <c r="I126" s="172" t="s">
        <v>106</v>
      </c>
      <c r="J126" s="173" t="s">
        <v>88</v>
      </c>
      <c r="K126" s="174" t="s">
        <v>107</v>
      </c>
      <c r="L126" s="175"/>
      <c r="M126" s="72" t="s">
        <v>1</v>
      </c>
      <c r="N126" s="73" t="s">
        <v>37</v>
      </c>
      <c r="O126" s="73" t="s">
        <v>108</v>
      </c>
      <c r="P126" s="73" t="s">
        <v>109</v>
      </c>
      <c r="Q126" s="73" t="s">
        <v>110</v>
      </c>
      <c r="R126" s="73" t="s">
        <v>111</v>
      </c>
      <c r="S126" s="73" t="s">
        <v>112</v>
      </c>
      <c r="T126" s="74" t="s">
        <v>113</v>
      </c>
      <c r="U126" s="168"/>
      <c r="V126" s="168"/>
      <c r="W126" s="168"/>
      <c r="X126" s="168"/>
      <c r="Y126" s="168"/>
      <c r="Z126" s="168"/>
      <c r="AA126" s="168"/>
      <c r="AB126" s="168"/>
      <c r="AC126" s="168"/>
      <c r="AD126" s="168"/>
      <c r="AE126" s="168"/>
    </row>
    <row r="127" spans="1:63" s="2" customFormat="1" ht="22.9" customHeight="1">
      <c r="A127" s="31"/>
      <c r="B127" s="32"/>
      <c r="C127" s="79" t="s">
        <v>89</v>
      </c>
      <c r="D127" s="33"/>
      <c r="E127" s="33"/>
      <c r="F127" s="33"/>
      <c r="G127" s="33"/>
      <c r="H127" s="33"/>
      <c r="I127" s="108"/>
      <c r="J127" s="176">
        <f>BK127</f>
        <v>0</v>
      </c>
      <c r="K127" s="33"/>
      <c r="L127" s="36"/>
      <c r="M127" s="75"/>
      <c r="N127" s="177"/>
      <c r="O127" s="76"/>
      <c r="P127" s="178">
        <f>P128+P145+P170+P173</f>
        <v>0</v>
      </c>
      <c r="Q127" s="76"/>
      <c r="R127" s="178">
        <f>R128+R145+R170+R173</f>
        <v>0</v>
      </c>
      <c r="S127" s="76"/>
      <c r="T127" s="179">
        <f>T128+T145+T170+T173</f>
        <v>0</v>
      </c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  <c r="AT127" s="14" t="s">
        <v>72</v>
      </c>
      <c r="AU127" s="14" t="s">
        <v>90</v>
      </c>
      <c r="BK127" s="180">
        <f>BK128+BK145+BK170+BK173</f>
        <v>0</v>
      </c>
    </row>
    <row r="128" spans="1:63" s="12" customFormat="1" ht="25.9" customHeight="1">
      <c r="B128" s="181"/>
      <c r="C128" s="182"/>
      <c r="D128" s="183" t="s">
        <v>72</v>
      </c>
      <c r="E128" s="184" t="s">
        <v>114</v>
      </c>
      <c r="F128" s="184" t="s">
        <v>115</v>
      </c>
      <c r="G128" s="182"/>
      <c r="H128" s="182"/>
      <c r="I128" s="185"/>
      <c r="J128" s="186">
        <f>BK128</f>
        <v>0</v>
      </c>
      <c r="K128" s="182"/>
      <c r="L128" s="187"/>
      <c r="M128" s="188"/>
      <c r="N128" s="189"/>
      <c r="O128" s="189"/>
      <c r="P128" s="190">
        <f>P129+P143</f>
        <v>0</v>
      </c>
      <c r="Q128" s="189"/>
      <c r="R128" s="190">
        <f>R129+R143</f>
        <v>0</v>
      </c>
      <c r="S128" s="189"/>
      <c r="T128" s="191">
        <f>T129+T143</f>
        <v>0</v>
      </c>
      <c r="AR128" s="192" t="s">
        <v>81</v>
      </c>
      <c r="AT128" s="193" t="s">
        <v>72</v>
      </c>
      <c r="AU128" s="193" t="s">
        <v>73</v>
      </c>
      <c r="AY128" s="192" t="s">
        <v>116</v>
      </c>
      <c r="BK128" s="194">
        <f>BK129+BK143</f>
        <v>0</v>
      </c>
    </row>
    <row r="129" spans="1:65" s="12" customFormat="1" ht="22.9" customHeight="1">
      <c r="B129" s="181"/>
      <c r="C129" s="182"/>
      <c r="D129" s="183" t="s">
        <v>72</v>
      </c>
      <c r="E129" s="195" t="s">
        <v>117</v>
      </c>
      <c r="F129" s="195" t="s">
        <v>118</v>
      </c>
      <c r="G129" s="182"/>
      <c r="H129" s="182"/>
      <c r="I129" s="185"/>
      <c r="J129" s="196">
        <f>BK129</f>
        <v>0</v>
      </c>
      <c r="K129" s="182"/>
      <c r="L129" s="187"/>
      <c r="M129" s="188"/>
      <c r="N129" s="189"/>
      <c r="O129" s="189"/>
      <c r="P129" s="190">
        <f>SUM(P130:P142)</f>
        <v>0</v>
      </c>
      <c r="Q129" s="189"/>
      <c r="R129" s="190">
        <f>SUM(R130:R142)</f>
        <v>0</v>
      </c>
      <c r="S129" s="189"/>
      <c r="T129" s="191">
        <f>SUM(T130:T142)</f>
        <v>0</v>
      </c>
      <c r="AR129" s="192" t="s">
        <v>81</v>
      </c>
      <c r="AT129" s="193" t="s">
        <v>72</v>
      </c>
      <c r="AU129" s="193" t="s">
        <v>81</v>
      </c>
      <c r="AY129" s="192" t="s">
        <v>116</v>
      </c>
      <c r="BK129" s="194">
        <f>SUM(BK130:BK142)</f>
        <v>0</v>
      </c>
    </row>
    <row r="130" spans="1:65" s="2" customFormat="1" ht="24" customHeight="1">
      <c r="A130" s="31"/>
      <c r="B130" s="32"/>
      <c r="C130" s="197" t="s">
        <v>81</v>
      </c>
      <c r="D130" s="197" t="s">
        <v>119</v>
      </c>
      <c r="E130" s="198" t="s">
        <v>120</v>
      </c>
      <c r="F130" s="199" t="s">
        <v>121</v>
      </c>
      <c r="G130" s="200" t="s">
        <v>122</v>
      </c>
      <c r="H130" s="201">
        <v>184</v>
      </c>
      <c r="I130" s="202"/>
      <c r="J130" s="201">
        <f t="shared" ref="J130:J142" si="0">ROUND(I130*H130,3)</f>
        <v>0</v>
      </c>
      <c r="K130" s="203"/>
      <c r="L130" s="36"/>
      <c r="M130" s="204" t="s">
        <v>1</v>
      </c>
      <c r="N130" s="205" t="s">
        <v>39</v>
      </c>
      <c r="O130" s="68"/>
      <c r="P130" s="206">
        <f t="shared" ref="P130:P142" si="1">O130*H130</f>
        <v>0</v>
      </c>
      <c r="Q130" s="206">
        <v>0</v>
      </c>
      <c r="R130" s="206">
        <f t="shared" ref="R130:R142" si="2">Q130*H130</f>
        <v>0</v>
      </c>
      <c r="S130" s="206">
        <v>0</v>
      </c>
      <c r="T130" s="207">
        <f t="shared" ref="T130:T142" si="3">S130*H130</f>
        <v>0</v>
      </c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  <c r="AR130" s="208" t="s">
        <v>123</v>
      </c>
      <c r="AT130" s="208" t="s">
        <v>119</v>
      </c>
      <c r="AU130" s="208" t="s">
        <v>124</v>
      </c>
      <c r="AY130" s="14" t="s">
        <v>116</v>
      </c>
      <c r="BE130" s="209">
        <f t="shared" ref="BE130:BE142" si="4">IF(N130="základná",J130,0)</f>
        <v>0</v>
      </c>
      <c r="BF130" s="209">
        <f t="shared" ref="BF130:BF142" si="5">IF(N130="znížená",J130,0)</f>
        <v>0</v>
      </c>
      <c r="BG130" s="209">
        <f t="shared" ref="BG130:BG142" si="6">IF(N130="zákl. prenesená",J130,0)</f>
        <v>0</v>
      </c>
      <c r="BH130" s="209">
        <f t="shared" ref="BH130:BH142" si="7">IF(N130="zníž. prenesená",J130,0)</f>
        <v>0</v>
      </c>
      <c r="BI130" s="209">
        <f t="shared" ref="BI130:BI142" si="8">IF(N130="nulová",J130,0)</f>
        <v>0</v>
      </c>
      <c r="BJ130" s="14" t="s">
        <v>124</v>
      </c>
      <c r="BK130" s="210">
        <f t="shared" ref="BK130:BK142" si="9">ROUND(I130*H130,3)</f>
        <v>0</v>
      </c>
      <c r="BL130" s="14" t="s">
        <v>123</v>
      </c>
      <c r="BM130" s="208" t="s">
        <v>125</v>
      </c>
    </row>
    <row r="131" spans="1:65" s="2" customFormat="1" ht="36" customHeight="1">
      <c r="A131" s="31"/>
      <c r="B131" s="32"/>
      <c r="C131" s="197" t="s">
        <v>124</v>
      </c>
      <c r="D131" s="197" t="s">
        <v>119</v>
      </c>
      <c r="E131" s="198" t="s">
        <v>126</v>
      </c>
      <c r="F131" s="199" t="s">
        <v>127</v>
      </c>
      <c r="G131" s="200" t="s">
        <v>122</v>
      </c>
      <c r="H131" s="201">
        <v>375</v>
      </c>
      <c r="I131" s="202"/>
      <c r="J131" s="201">
        <f t="shared" si="0"/>
        <v>0</v>
      </c>
      <c r="K131" s="203"/>
      <c r="L131" s="36"/>
      <c r="M131" s="204" t="s">
        <v>1</v>
      </c>
      <c r="N131" s="205" t="s">
        <v>39</v>
      </c>
      <c r="O131" s="68"/>
      <c r="P131" s="206">
        <f t="shared" si="1"/>
        <v>0</v>
      </c>
      <c r="Q131" s="206">
        <v>0</v>
      </c>
      <c r="R131" s="206">
        <f t="shared" si="2"/>
        <v>0</v>
      </c>
      <c r="S131" s="206">
        <v>0</v>
      </c>
      <c r="T131" s="207">
        <f t="shared" si="3"/>
        <v>0</v>
      </c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  <c r="AR131" s="208" t="s">
        <v>123</v>
      </c>
      <c r="AT131" s="208" t="s">
        <v>119</v>
      </c>
      <c r="AU131" s="208" t="s">
        <v>124</v>
      </c>
      <c r="AY131" s="14" t="s">
        <v>116</v>
      </c>
      <c r="BE131" s="209">
        <f t="shared" si="4"/>
        <v>0</v>
      </c>
      <c r="BF131" s="209">
        <f t="shared" si="5"/>
        <v>0</v>
      </c>
      <c r="BG131" s="209">
        <f t="shared" si="6"/>
        <v>0</v>
      </c>
      <c r="BH131" s="209">
        <f t="shared" si="7"/>
        <v>0</v>
      </c>
      <c r="BI131" s="209">
        <f t="shared" si="8"/>
        <v>0</v>
      </c>
      <c r="BJ131" s="14" t="s">
        <v>124</v>
      </c>
      <c r="BK131" s="210">
        <f t="shared" si="9"/>
        <v>0</v>
      </c>
      <c r="BL131" s="14" t="s">
        <v>123</v>
      </c>
      <c r="BM131" s="208" t="s">
        <v>128</v>
      </c>
    </row>
    <row r="132" spans="1:65" s="2" customFormat="1" ht="24" customHeight="1">
      <c r="A132" s="31"/>
      <c r="B132" s="32"/>
      <c r="C132" s="197" t="s">
        <v>129</v>
      </c>
      <c r="D132" s="197" t="s">
        <v>119</v>
      </c>
      <c r="E132" s="198" t="s">
        <v>130</v>
      </c>
      <c r="F132" s="199" t="s">
        <v>131</v>
      </c>
      <c r="G132" s="200" t="s">
        <v>122</v>
      </c>
      <c r="H132" s="201">
        <v>184</v>
      </c>
      <c r="I132" s="202"/>
      <c r="J132" s="201">
        <f t="shared" si="0"/>
        <v>0</v>
      </c>
      <c r="K132" s="203"/>
      <c r="L132" s="36"/>
      <c r="M132" s="204" t="s">
        <v>1</v>
      </c>
      <c r="N132" s="205" t="s">
        <v>39</v>
      </c>
      <c r="O132" s="68"/>
      <c r="P132" s="206">
        <f t="shared" si="1"/>
        <v>0</v>
      </c>
      <c r="Q132" s="206">
        <v>0</v>
      </c>
      <c r="R132" s="206">
        <f t="shared" si="2"/>
        <v>0</v>
      </c>
      <c r="S132" s="206">
        <v>0</v>
      </c>
      <c r="T132" s="207">
        <f t="shared" si="3"/>
        <v>0</v>
      </c>
      <c r="U132" s="31"/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  <c r="AR132" s="208" t="s">
        <v>123</v>
      </c>
      <c r="AT132" s="208" t="s">
        <v>119</v>
      </c>
      <c r="AU132" s="208" t="s">
        <v>124</v>
      </c>
      <c r="AY132" s="14" t="s">
        <v>116</v>
      </c>
      <c r="BE132" s="209">
        <f t="shared" si="4"/>
        <v>0</v>
      </c>
      <c r="BF132" s="209">
        <f t="shared" si="5"/>
        <v>0</v>
      </c>
      <c r="BG132" s="209">
        <f t="shared" si="6"/>
        <v>0</v>
      </c>
      <c r="BH132" s="209">
        <f t="shared" si="7"/>
        <v>0</v>
      </c>
      <c r="BI132" s="209">
        <f t="shared" si="8"/>
        <v>0</v>
      </c>
      <c r="BJ132" s="14" t="s">
        <v>124</v>
      </c>
      <c r="BK132" s="210">
        <f t="shared" si="9"/>
        <v>0</v>
      </c>
      <c r="BL132" s="14" t="s">
        <v>123</v>
      </c>
      <c r="BM132" s="208" t="s">
        <v>132</v>
      </c>
    </row>
    <row r="133" spans="1:65" s="2" customFormat="1" ht="24" customHeight="1">
      <c r="A133" s="31"/>
      <c r="B133" s="32"/>
      <c r="C133" s="197" t="s">
        <v>123</v>
      </c>
      <c r="D133" s="197" t="s">
        <v>119</v>
      </c>
      <c r="E133" s="198" t="s">
        <v>133</v>
      </c>
      <c r="F133" s="199" t="s">
        <v>134</v>
      </c>
      <c r="G133" s="200" t="s">
        <v>122</v>
      </c>
      <c r="H133" s="201">
        <v>23</v>
      </c>
      <c r="I133" s="202"/>
      <c r="J133" s="201">
        <f t="shared" si="0"/>
        <v>0</v>
      </c>
      <c r="K133" s="203"/>
      <c r="L133" s="36"/>
      <c r="M133" s="204" t="s">
        <v>1</v>
      </c>
      <c r="N133" s="205" t="s">
        <v>39</v>
      </c>
      <c r="O133" s="68"/>
      <c r="P133" s="206">
        <f t="shared" si="1"/>
        <v>0</v>
      </c>
      <c r="Q133" s="206">
        <v>0</v>
      </c>
      <c r="R133" s="206">
        <f t="shared" si="2"/>
        <v>0</v>
      </c>
      <c r="S133" s="206">
        <v>0</v>
      </c>
      <c r="T133" s="207">
        <f t="shared" si="3"/>
        <v>0</v>
      </c>
      <c r="U133" s="31"/>
      <c r="V133" s="31"/>
      <c r="W133" s="31"/>
      <c r="X133" s="31"/>
      <c r="Y133" s="31"/>
      <c r="Z133" s="31"/>
      <c r="AA133" s="31"/>
      <c r="AB133" s="31"/>
      <c r="AC133" s="31"/>
      <c r="AD133" s="31"/>
      <c r="AE133" s="31"/>
      <c r="AR133" s="208" t="s">
        <v>123</v>
      </c>
      <c r="AT133" s="208" t="s">
        <v>119</v>
      </c>
      <c r="AU133" s="208" t="s">
        <v>124</v>
      </c>
      <c r="AY133" s="14" t="s">
        <v>116</v>
      </c>
      <c r="BE133" s="209">
        <f t="shared" si="4"/>
        <v>0</v>
      </c>
      <c r="BF133" s="209">
        <f t="shared" si="5"/>
        <v>0</v>
      </c>
      <c r="BG133" s="209">
        <f t="shared" si="6"/>
        <v>0</v>
      </c>
      <c r="BH133" s="209">
        <f t="shared" si="7"/>
        <v>0</v>
      </c>
      <c r="BI133" s="209">
        <f t="shared" si="8"/>
        <v>0</v>
      </c>
      <c r="BJ133" s="14" t="s">
        <v>124</v>
      </c>
      <c r="BK133" s="210">
        <f t="shared" si="9"/>
        <v>0</v>
      </c>
      <c r="BL133" s="14" t="s">
        <v>123</v>
      </c>
      <c r="BM133" s="208" t="s">
        <v>135</v>
      </c>
    </row>
    <row r="134" spans="1:65" s="2" customFormat="1" ht="24" customHeight="1">
      <c r="A134" s="31"/>
      <c r="B134" s="32"/>
      <c r="C134" s="197" t="s">
        <v>136</v>
      </c>
      <c r="D134" s="197" t="s">
        <v>119</v>
      </c>
      <c r="E134" s="198" t="s">
        <v>137</v>
      </c>
      <c r="F134" s="199" t="s">
        <v>138</v>
      </c>
      <c r="G134" s="200" t="s">
        <v>122</v>
      </c>
      <c r="H134" s="201">
        <v>40</v>
      </c>
      <c r="I134" s="202"/>
      <c r="J134" s="201">
        <f t="shared" si="0"/>
        <v>0</v>
      </c>
      <c r="K134" s="203"/>
      <c r="L134" s="36"/>
      <c r="M134" s="204" t="s">
        <v>1</v>
      </c>
      <c r="N134" s="205" t="s">
        <v>39</v>
      </c>
      <c r="O134" s="68"/>
      <c r="P134" s="206">
        <f t="shared" si="1"/>
        <v>0</v>
      </c>
      <c r="Q134" s="206">
        <v>0</v>
      </c>
      <c r="R134" s="206">
        <f t="shared" si="2"/>
        <v>0</v>
      </c>
      <c r="S134" s="206">
        <v>0</v>
      </c>
      <c r="T134" s="207">
        <f t="shared" si="3"/>
        <v>0</v>
      </c>
      <c r="U134" s="31"/>
      <c r="V134" s="31"/>
      <c r="W134" s="31"/>
      <c r="X134" s="31"/>
      <c r="Y134" s="31"/>
      <c r="Z134" s="31"/>
      <c r="AA134" s="31"/>
      <c r="AB134" s="31"/>
      <c r="AC134" s="31"/>
      <c r="AD134" s="31"/>
      <c r="AE134" s="31"/>
      <c r="AR134" s="208" t="s">
        <v>123</v>
      </c>
      <c r="AT134" s="208" t="s">
        <v>119</v>
      </c>
      <c r="AU134" s="208" t="s">
        <v>124</v>
      </c>
      <c r="AY134" s="14" t="s">
        <v>116</v>
      </c>
      <c r="BE134" s="209">
        <f t="shared" si="4"/>
        <v>0</v>
      </c>
      <c r="BF134" s="209">
        <f t="shared" si="5"/>
        <v>0</v>
      </c>
      <c r="BG134" s="209">
        <f t="shared" si="6"/>
        <v>0</v>
      </c>
      <c r="BH134" s="209">
        <f t="shared" si="7"/>
        <v>0</v>
      </c>
      <c r="BI134" s="209">
        <f t="shared" si="8"/>
        <v>0</v>
      </c>
      <c r="BJ134" s="14" t="s">
        <v>124</v>
      </c>
      <c r="BK134" s="210">
        <f t="shared" si="9"/>
        <v>0</v>
      </c>
      <c r="BL134" s="14" t="s">
        <v>123</v>
      </c>
      <c r="BM134" s="208" t="s">
        <v>139</v>
      </c>
    </row>
    <row r="135" spans="1:65" s="2" customFormat="1" ht="16.5" customHeight="1">
      <c r="A135" s="31"/>
      <c r="B135" s="32"/>
      <c r="C135" s="197" t="s">
        <v>140</v>
      </c>
      <c r="D135" s="197" t="s">
        <v>119</v>
      </c>
      <c r="E135" s="198" t="s">
        <v>141</v>
      </c>
      <c r="F135" s="199" t="s">
        <v>142</v>
      </c>
      <c r="G135" s="200" t="s">
        <v>143</v>
      </c>
      <c r="H135" s="201">
        <v>13.5</v>
      </c>
      <c r="I135" s="202"/>
      <c r="J135" s="201">
        <f t="shared" si="0"/>
        <v>0</v>
      </c>
      <c r="K135" s="203"/>
      <c r="L135" s="36"/>
      <c r="M135" s="204" t="s">
        <v>1</v>
      </c>
      <c r="N135" s="205" t="s">
        <v>39</v>
      </c>
      <c r="O135" s="68"/>
      <c r="P135" s="206">
        <f t="shared" si="1"/>
        <v>0</v>
      </c>
      <c r="Q135" s="206">
        <v>0</v>
      </c>
      <c r="R135" s="206">
        <f t="shared" si="2"/>
        <v>0</v>
      </c>
      <c r="S135" s="206">
        <v>0</v>
      </c>
      <c r="T135" s="207">
        <f t="shared" si="3"/>
        <v>0</v>
      </c>
      <c r="U135" s="31"/>
      <c r="V135" s="31"/>
      <c r="W135" s="31"/>
      <c r="X135" s="31"/>
      <c r="Y135" s="31"/>
      <c r="Z135" s="31"/>
      <c r="AA135" s="31"/>
      <c r="AB135" s="31"/>
      <c r="AC135" s="31"/>
      <c r="AD135" s="31"/>
      <c r="AE135" s="31"/>
      <c r="AR135" s="208" t="s">
        <v>123</v>
      </c>
      <c r="AT135" s="208" t="s">
        <v>119</v>
      </c>
      <c r="AU135" s="208" t="s">
        <v>124</v>
      </c>
      <c r="AY135" s="14" t="s">
        <v>116</v>
      </c>
      <c r="BE135" s="209">
        <f t="shared" si="4"/>
        <v>0</v>
      </c>
      <c r="BF135" s="209">
        <f t="shared" si="5"/>
        <v>0</v>
      </c>
      <c r="BG135" s="209">
        <f t="shared" si="6"/>
        <v>0</v>
      </c>
      <c r="BH135" s="209">
        <f t="shared" si="7"/>
        <v>0</v>
      </c>
      <c r="BI135" s="209">
        <f t="shared" si="8"/>
        <v>0</v>
      </c>
      <c r="BJ135" s="14" t="s">
        <v>124</v>
      </c>
      <c r="BK135" s="210">
        <f t="shared" si="9"/>
        <v>0</v>
      </c>
      <c r="BL135" s="14" t="s">
        <v>123</v>
      </c>
      <c r="BM135" s="208" t="s">
        <v>7</v>
      </c>
    </row>
    <row r="136" spans="1:65" s="2" customFormat="1" ht="16.5" customHeight="1">
      <c r="A136" s="31"/>
      <c r="B136" s="32"/>
      <c r="C136" s="197" t="s">
        <v>144</v>
      </c>
      <c r="D136" s="197" t="s">
        <v>119</v>
      </c>
      <c r="E136" s="198" t="s">
        <v>145</v>
      </c>
      <c r="F136" s="199" t="s">
        <v>146</v>
      </c>
      <c r="G136" s="200" t="s">
        <v>143</v>
      </c>
      <c r="H136" s="201">
        <v>5.5</v>
      </c>
      <c r="I136" s="202"/>
      <c r="J136" s="201">
        <f t="shared" si="0"/>
        <v>0</v>
      </c>
      <c r="K136" s="203"/>
      <c r="L136" s="36"/>
      <c r="M136" s="204" t="s">
        <v>1</v>
      </c>
      <c r="N136" s="205" t="s">
        <v>39</v>
      </c>
      <c r="O136" s="68"/>
      <c r="P136" s="206">
        <f t="shared" si="1"/>
        <v>0</v>
      </c>
      <c r="Q136" s="206">
        <v>0</v>
      </c>
      <c r="R136" s="206">
        <f t="shared" si="2"/>
        <v>0</v>
      </c>
      <c r="S136" s="206">
        <v>0</v>
      </c>
      <c r="T136" s="207">
        <f t="shared" si="3"/>
        <v>0</v>
      </c>
      <c r="U136" s="31"/>
      <c r="V136" s="31"/>
      <c r="W136" s="31"/>
      <c r="X136" s="31"/>
      <c r="Y136" s="31"/>
      <c r="Z136" s="31"/>
      <c r="AA136" s="31"/>
      <c r="AB136" s="31"/>
      <c r="AC136" s="31"/>
      <c r="AD136" s="31"/>
      <c r="AE136" s="31"/>
      <c r="AR136" s="208" t="s">
        <v>123</v>
      </c>
      <c r="AT136" s="208" t="s">
        <v>119</v>
      </c>
      <c r="AU136" s="208" t="s">
        <v>124</v>
      </c>
      <c r="AY136" s="14" t="s">
        <v>116</v>
      </c>
      <c r="BE136" s="209">
        <f t="shared" si="4"/>
        <v>0</v>
      </c>
      <c r="BF136" s="209">
        <f t="shared" si="5"/>
        <v>0</v>
      </c>
      <c r="BG136" s="209">
        <f t="shared" si="6"/>
        <v>0</v>
      </c>
      <c r="BH136" s="209">
        <f t="shared" si="7"/>
        <v>0</v>
      </c>
      <c r="BI136" s="209">
        <f t="shared" si="8"/>
        <v>0</v>
      </c>
      <c r="BJ136" s="14" t="s">
        <v>124</v>
      </c>
      <c r="BK136" s="210">
        <f t="shared" si="9"/>
        <v>0</v>
      </c>
      <c r="BL136" s="14" t="s">
        <v>123</v>
      </c>
      <c r="BM136" s="208" t="s">
        <v>147</v>
      </c>
    </row>
    <row r="137" spans="1:65" s="2" customFormat="1" ht="16.5" customHeight="1">
      <c r="A137" s="31"/>
      <c r="B137" s="32"/>
      <c r="C137" s="197" t="s">
        <v>148</v>
      </c>
      <c r="D137" s="197" t="s">
        <v>119</v>
      </c>
      <c r="E137" s="198" t="s">
        <v>149</v>
      </c>
      <c r="F137" s="199" t="s">
        <v>150</v>
      </c>
      <c r="G137" s="200" t="s">
        <v>122</v>
      </c>
      <c r="H137" s="201">
        <v>220</v>
      </c>
      <c r="I137" s="202"/>
      <c r="J137" s="201">
        <f t="shared" si="0"/>
        <v>0</v>
      </c>
      <c r="K137" s="203"/>
      <c r="L137" s="36"/>
      <c r="M137" s="204" t="s">
        <v>1</v>
      </c>
      <c r="N137" s="205" t="s">
        <v>39</v>
      </c>
      <c r="O137" s="68"/>
      <c r="P137" s="206">
        <f t="shared" si="1"/>
        <v>0</v>
      </c>
      <c r="Q137" s="206">
        <v>0</v>
      </c>
      <c r="R137" s="206">
        <f t="shared" si="2"/>
        <v>0</v>
      </c>
      <c r="S137" s="206">
        <v>0</v>
      </c>
      <c r="T137" s="207">
        <f t="shared" si="3"/>
        <v>0</v>
      </c>
      <c r="U137" s="31"/>
      <c r="V137" s="31"/>
      <c r="W137" s="31"/>
      <c r="X137" s="31"/>
      <c r="Y137" s="31"/>
      <c r="Z137" s="31"/>
      <c r="AA137" s="31"/>
      <c r="AB137" s="31"/>
      <c r="AC137" s="31"/>
      <c r="AD137" s="31"/>
      <c r="AE137" s="31"/>
      <c r="AR137" s="208" t="s">
        <v>123</v>
      </c>
      <c r="AT137" s="208" t="s">
        <v>119</v>
      </c>
      <c r="AU137" s="208" t="s">
        <v>124</v>
      </c>
      <c r="AY137" s="14" t="s">
        <v>116</v>
      </c>
      <c r="BE137" s="209">
        <f t="shared" si="4"/>
        <v>0</v>
      </c>
      <c r="BF137" s="209">
        <f t="shared" si="5"/>
        <v>0</v>
      </c>
      <c r="BG137" s="209">
        <f t="shared" si="6"/>
        <v>0</v>
      </c>
      <c r="BH137" s="209">
        <f t="shared" si="7"/>
        <v>0</v>
      </c>
      <c r="BI137" s="209">
        <f t="shared" si="8"/>
        <v>0</v>
      </c>
      <c r="BJ137" s="14" t="s">
        <v>124</v>
      </c>
      <c r="BK137" s="210">
        <f t="shared" si="9"/>
        <v>0</v>
      </c>
      <c r="BL137" s="14" t="s">
        <v>123</v>
      </c>
      <c r="BM137" s="208" t="s">
        <v>151</v>
      </c>
    </row>
    <row r="138" spans="1:65" s="2" customFormat="1" ht="16.5" customHeight="1">
      <c r="A138" s="31"/>
      <c r="B138" s="32"/>
      <c r="C138" s="197" t="s">
        <v>117</v>
      </c>
      <c r="D138" s="197" t="s">
        <v>119</v>
      </c>
      <c r="E138" s="198" t="s">
        <v>152</v>
      </c>
      <c r="F138" s="199" t="s">
        <v>153</v>
      </c>
      <c r="G138" s="200" t="s">
        <v>154</v>
      </c>
      <c r="H138" s="201">
        <v>8</v>
      </c>
      <c r="I138" s="202"/>
      <c r="J138" s="201">
        <f t="shared" si="0"/>
        <v>0</v>
      </c>
      <c r="K138" s="203"/>
      <c r="L138" s="36"/>
      <c r="M138" s="204" t="s">
        <v>1</v>
      </c>
      <c r="N138" s="205" t="s">
        <v>39</v>
      </c>
      <c r="O138" s="68"/>
      <c r="P138" s="206">
        <f t="shared" si="1"/>
        <v>0</v>
      </c>
      <c r="Q138" s="206">
        <v>0</v>
      </c>
      <c r="R138" s="206">
        <f t="shared" si="2"/>
        <v>0</v>
      </c>
      <c r="S138" s="206">
        <v>0</v>
      </c>
      <c r="T138" s="207">
        <f t="shared" si="3"/>
        <v>0</v>
      </c>
      <c r="U138" s="31"/>
      <c r="V138" s="31"/>
      <c r="W138" s="31"/>
      <c r="X138" s="31"/>
      <c r="Y138" s="31"/>
      <c r="Z138" s="31"/>
      <c r="AA138" s="31"/>
      <c r="AB138" s="31"/>
      <c r="AC138" s="31"/>
      <c r="AD138" s="31"/>
      <c r="AE138" s="31"/>
      <c r="AR138" s="208" t="s">
        <v>123</v>
      </c>
      <c r="AT138" s="208" t="s">
        <v>119</v>
      </c>
      <c r="AU138" s="208" t="s">
        <v>124</v>
      </c>
      <c r="AY138" s="14" t="s">
        <v>116</v>
      </c>
      <c r="BE138" s="209">
        <f t="shared" si="4"/>
        <v>0</v>
      </c>
      <c r="BF138" s="209">
        <f t="shared" si="5"/>
        <v>0</v>
      </c>
      <c r="BG138" s="209">
        <f t="shared" si="6"/>
        <v>0</v>
      </c>
      <c r="BH138" s="209">
        <f t="shared" si="7"/>
        <v>0</v>
      </c>
      <c r="BI138" s="209">
        <f t="shared" si="8"/>
        <v>0</v>
      </c>
      <c r="BJ138" s="14" t="s">
        <v>124</v>
      </c>
      <c r="BK138" s="210">
        <f t="shared" si="9"/>
        <v>0</v>
      </c>
      <c r="BL138" s="14" t="s">
        <v>123</v>
      </c>
      <c r="BM138" s="208" t="s">
        <v>155</v>
      </c>
    </row>
    <row r="139" spans="1:65" s="2" customFormat="1" ht="24" customHeight="1">
      <c r="A139" s="31"/>
      <c r="B139" s="32"/>
      <c r="C139" s="197" t="s">
        <v>125</v>
      </c>
      <c r="D139" s="197" t="s">
        <v>119</v>
      </c>
      <c r="E139" s="198" t="s">
        <v>156</v>
      </c>
      <c r="F139" s="199" t="s">
        <v>157</v>
      </c>
      <c r="G139" s="200" t="s">
        <v>154</v>
      </c>
      <c r="H139" s="201">
        <v>30</v>
      </c>
      <c r="I139" s="202"/>
      <c r="J139" s="201">
        <f t="shared" si="0"/>
        <v>0</v>
      </c>
      <c r="K139" s="203"/>
      <c r="L139" s="36"/>
      <c r="M139" s="204" t="s">
        <v>1</v>
      </c>
      <c r="N139" s="205" t="s">
        <v>39</v>
      </c>
      <c r="O139" s="68"/>
      <c r="P139" s="206">
        <f t="shared" si="1"/>
        <v>0</v>
      </c>
      <c r="Q139" s="206">
        <v>0</v>
      </c>
      <c r="R139" s="206">
        <f t="shared" si="2"/>
        <v>0</v>
      </c>
      <c r="S139" s="206">
        <v>0</v>
      </c>
      <c r="T139" s="207">
        <f t="shared" si="3"/>
        <v>0</v>
      </c>
      <c r="U139" s="31"/>
      <c r="V139" s="31"/>
      <c r="W139" s="31"/>
      <c r="X139" s="31"/>
      <c r="Y139" s="31"/>
      <c r="Z139" s="31"/>
      <c r="AA139" s="31"/>
      <c r="AB139" s="31"/>
      <c r="AC139" s="31"/>
      <c r="AD139" s="31"/>
      <c r="AE139" s="31"/>
      <c r="AR139" s="208" t="s">
        <v>123</v>
      </c>
      <c r="AT139" s="208" t="s">
        <v>119</v>
      </c>
      <c r="AU139" s="208" t="s">
        <v>124</v>
      </c>
      <c r="AY139" s="14" t="s">
        <v>116</v>
      </c>
      <c r="BE139" s="209">
        <f t="shared" si="4"/>
        <v>0</v>
      </c>
      <c r="BF139" s="209">
        <f t="shared" si="5"/>
        <v>0</v>
      </c>
      <c r="BG139" s="209">
        <f t="shared" si="6"/>
        <v>0</v>
      </c>
      <c r="BH139" s="209">
        <f t="shared" si="7"/>
        <v>0</v>
      </c>
      <c r="BI139" s="209">
        <f t="shared" si="8"/>
        <v>0</v>
      </c>
      <c r="BJ139" s="14" t="s">
        <v>124</v>
      </c>
      <c r="BK139" s="210">
        <f t="shared" si="9"/>
        <v>0</v>
      </c>
      <c r="BL139" s="14" t="s">
        <v>123</v>
      </c>
      <c r="BM139" s="208" t="s">
        <v>158</v>
      </c>
    </row>
    <row r="140" spans="1:65" s="2" customFormat="1" ht="24" customHeight="1">
      <c r="A140" s="31"/>
      <c r="B140" s="32"/>
      <c r="C140" s="197" t="s">
        <v>159</v>
      </c>
      <c r="D140" s="197" t="s">
        <v>119</v>
      </c>
      <c r="E140" s="198" t="s">
        <v>160</v>
      </c>
      <c r="F140" s="199" t="s">
        <v>161</v>
      </c>
      <c r="G140" s="200" t="s">
        <v>154</v>
      </c>
      <c r="H140" s="201">
        <v>8</v>
      </c>
      <c r="I140" s="202"/>
      <c r="J140" s="201">
        <f t="shared" si="0"/>
        <v>0</v>
      </c>
      <c r="K140" s="203"/>
      <c r="L140" s="36"/>
      <c r="M140" s="204" t="s">
        <v>1</v>
      </c>
      <c r="N140" s="205" t="s">
        <v>39</v>
      </c>
      <c r="O140" s="68"/>
      <c r="P140" s="206">
        <f t="shared" si="1"/>
        <v>0</v>
      </c>
      <c r="Q140" s="206">
        <v>0</v>
      </c>
      <c r="R140" s="206">
        <f t="shared" si="2"/>
        <v>0</v>
      </c>
      <c r="S140" s="206">
        <v>0</v>
      </c>
      <c r="T140" s="207">
        <f t="shared" si="3"/>
        <v>0</v>
      </c>
      <c r="U140" s="31"/>
      <c r="V140" s="31"/>
      <c r="W140" s="31"/>
      <c r="X140" s="31"/>
      <c r="Y140" s="31"/>
      <c r="Z140" s="31"/>
      <c r="AA140" s="31"/>
      <c r="AB140" s="31"/>
      <c r="AC140" s="31"/>
      <c r="AD140" s="31"/>
      <c r="AE140" s="31"/>
      <c r="AR140" s="208" t="s">
        <v>123</v>
      </c>
      <c r="AT140" s="208" t="s">
        <v>119</v>
      </c>
      <c r="AU140" s="208" t="s">
        <v>124</v>
      </c>
      <c r="AY140" s="14" t="s">
        <v>116</v>
      </c>
      <c r="BE140" s="209">
        <f t="shared" si="4"/>
        <v>0</v>
      </c>
      <c r="BF140" s="209">
        <f t="shared" si="5"/>
        <v>0</v>
      </c>
      <c r="BG140" s="209">
        <f t="shared" si="6"/>
        <v>0</v>
      </c>
      <c r="BH140" s="209">
        <f t="shared" si="7"/>
        <v>0</v>
      </c>
      <c r="BI140" s="209">
        <f t="shared" si="8"/>
        <v>0</v>
      </c>
      <c r="BJ140" s="14" t="s">
        <v>124</v>
      </c>
      <c r="BK140" s="210">
        <f t="shared" si="9"/>
        <v>0</v>
      </c>
      <c r="BL140" s="14" t="s">
        <v>123</v>
      </c>
      <c r="BM140" s="208" t="s">
        <v>162</v>
      </c>
    </row>
    <row r="141" spans="1:65" s="2" customFormat="1" ht="24" customHeight="1">
      <c r="A141" s="31"/>
      <c r="B141" s="32"/>
      <c r="C141" s="197" t="s">
        <v>128</v>
      </c>
      <c r="D141" s="197" t="s">
        <v>119</v>
      </c>
      <c r="E141" s="198" t="s">
        <v>163</v>
      </c>
      <c r="F141" s="199" t="s">
        <v>164</v>
      </c>
      <c r="G141" s="200" t="s">
        <v>154</v>
      </c>
      <c r="H141" s="201">
        <v>8</v>
      </c>
      <c r="I141" s="202"/>
      <c r="J141" s="201">
        <f t="shared" si="0"/>
        <v>0</v>
      </c>
      <c r="K141" s="203"/>
      <c r="L141" s="36"/>
      <c r="M141" s="204" t="s">
        <v>1</v>
      </c>
      <c r="N141" s="205" t="s">
        <v>39</v>
      </c>
      <c r="O141" s="68"/>
      <c r="P141" s="206">
        <f t="shared" si="1"/>
        <v>0</v>
      </c>
      <c r="Q141" s="206">
        <v>0</v>
      </c>
      <c r="R141" s="206">
        <f t="shared" si="2"/>
        <v>0</v>
      </c>
      <c r="S141" s="206">
        <v>0</v>
      </c>
      <c r="T141" s="207">
        <f t="shared" si="3"/>
        <v>0</v>
      </c>
      <c r="U141" s="31"/>
      <c r="V141" s="31"/>
      <c r="W141" s="31"/>
      <c r="X141" s="31"/>
      <c r="Y141" s="31"/>
      <c r="Z141" s="31"/>
      <c r="AA141" s="31"/>
      <c r="AB141" s="31"/>
      <c r="AC141" s="31"/>
      <c r="AD141" s="31"/>
      <c r="AE141" s="31"/>
      <c r="AR141" s="208" t="s">
        <v>123</v>
      </c>
      <c r="AT141" s="208" t="s">
        <v>119</v>
      </c>
      <c r="AU141" s="208" t="s">
        <v>124</v>
      </c>
      <c r="AY141" s="14" t="s">
        <v>116</v>
      </c>
      <c r="BE141" s="209">
        <f t="shared" si="4"/>
        <v>0</v>
      </c>
      <c r="BF141" s="209">
        <f t="shared" si="5"/>
        <v>0</v>
      </c>
      <c r="BG141" s="209">
        <f t="shared" si="6"/>
        <v>0</v>
      </c>
      <c r="BH141" s="209">
        <f t="shared" si="7"/>
        <v>0</v>
      </c>
      <c r="BI141" s="209">
        <f t="shared" si="8"/>
        <v>0</v>
      </c>
      <c r="BJ141" s="14" t="s">
        <v>124</v>
      </c>
      <c r="BK141" s="210">
        <f t="shared" si="9"/>
        <v>0</v>
      </c>
      <c r="BL141" s="14" t="s">
        <v>123</v>
      </c>
      <c r="BM141" s="208" t="s">
        <v>165</v>
      </c>
    </row>
    <row r="142" spans="1:65" s="2" customFormat="1" ht="24" customHeight="1">
      <c r="A142" s="31"/>
      <c r="B142" s="32"/>
      <c r="C142" s="197" t="s">
        <v>166</v>
      </c>
      <c r="D142" s="197" t="s">
        <v>119</v>
      </c>
      <c r="E142" s="198" t="s">
        <v>167</v>
      </c>
      <c r="F142" s="199" t="s">
        <v>168</v>
      </c>
      <c r="G142" s="200" t="s">
        <v>154</v>
      </c>
      <c r="H142" s="201">
        <v>8</v>
      </c>
      <c r="I142" s="202"/>
      <c r="J142" s="201">
        <f t="shared" si="0"/>
        <v>0</v>
      </c>
      <c r="K142" s="203"/>
      <c r="L142" s="36"/>
      <c r="M142" s="204" t="s">
        <v>1</v>
      </c>
      <c r="N142" s="205" t="s">
        <v>39</v>
      </c>
      <c r="O142" s="68"/>
      <c r="P142" s="206">
        <f t="shared" si="1"/>
        <v>0</v>
      </c>
      <c r="Q142" s="206">
        <v>0</v>
      </c>
      <c r="R142" s="206">
        <f t="shared" si="2"/>
        <v>0</v>
      </c>
      <c r="S142" s="206">
        <v>0</v>
      </c>
      <c r="T142" s="207">
        <f t="shared" si="3"/>
        <v>0</v>
      </c>
      <c r="U142" s="31"/>
      <c r="V142" s="31"/>
      <c r="W142" s="31"/>
      <c r="X142" s="31"/>
      <c r="Y142" s="31"/>
      <c r="Z142" s="31"/>
      <c r="AA142" s="31"/>
      <c r="AB142" s="31"/>
      <c r="AC142" s="31"/>
      <c r="AD142" s="31"/>
      <c r="AE142" s="31"/>
      <c r="AR142" s="208" t="s">
        <v>123</v>
      </c>
      <c r="AT142" s="208" t="s">
        <v>119</v>
      </c>
      <c r="AU142" s="208" t="s">
        <v>124</v>
      </c>
      <c r="AY142" s="14" t="s">
        <v>116</v>
      </c>
      <c r="BE142" s="209">
        <f t="shared" si="4"/>
        <v>0</v>
      </c>
      <c r="BF142" s="209">
        <f t="shared" si="5"/>
        <v>0</v>
      </c>
      <c r="BG142" s="209">
        <f t="shared" si="6"/>
        <v>0</v>
      </c>
      <c r="BH142" s="209">
        <f t="shared" si="7"/>
        <v>0</v>
      </c>
      <c r="BI142" s="209">
        <f t="shared" si="8"/>
        <v>0</v>
      </c>
      <c r="BJ142" s="14" t="s">
        <v>124</v>
      </c>
      <c r="BK142" s="210">
        <f t="shared" si="9"/>
        <v>0</v>
      </c>
      <c r="BL142" s="14" t="s">
        <v>123</v>
      </c>
      <c r="BM142" s="208" t="s">
        <v>169</v>
      </c>
    </row>
    <row r="143" spans="1:65" s="12" customFormat="1" ht="22.9" customHeight="1">
      <c r="B143" s="181"/>
      <c r="C143" s="182"/>
      <c r="D143" s="183" t="s">
        <v>72</v>
      </c>
      <c r="E143" s="195" t="s">
        <v>170</v>
      </c>
      <c r="F143" s="195" t="s">
        <v>171</v>
      </c>
      <c r="G143" s="182"/>
      <c r="H143" s="182"/>
      <c r="I143" s="185"/>
      <c r="J143" s="196">
        <f>BK143</f>
        <v>0</v>
      </c>
      <c r="K143" s="182"/>
      <c r="L143" s="187"/>
      <c r="M143" s="188"/>
      <c r="N143" s="189"/>
      <c r="O143" s="189"/>
      <c r="P143" s="190">
        <f>P144</f>
        <v>0</v>
      </c>
      <c r="Q143" s="189"/>
      <c r="R143" s="190">
        <f>R144</f>
        <v>0</v>
      </c>
      <c r="S143" s="189"/>
      <c r="T143" s="191">
        <f>T144</f>
        <v>0</v>
      </c>
      <c r="AR143" s="192" t="s">
        <v>81</v>
      </c>
      <c r="AT143" s="193" t="s">
        <v>72</v>
      </c>
      <c r="AU143" s="193" t="s">
        <v>81</v>
      </c>
      <c r="AY143" s="192" t="s">
        <v>116</v>
      </c>
      <c r="BK143" s="194">
        <f>BK144</f>
        <v>0</v>
      </c>
    </row>
    <row r="144" spans="1:65" s="2" customFormat="1" ht="24" customHeight="1">
      <c r="A144" s="31"/>
      <c r="B144" s="32"/>
      <c r="C144" s="197" t="s">
        <v>132</v>
      </c>
      <c r="D144" s="197" t="s">
        <v>119</v>
      </c>
      <c r="E144" s="198" t="s">
        <v>172</v>
      </c>
      <c r="F144" s="199" t="s">
        <v>173</v>
      </c>
      <c r="G144" s="200" t="s">
        <v>154</v>
      </c>
      <c r="H144" s="201">
        <v>8</v>
      </c>
      <c r="I144" s="202"/>
      <c r="J144" s="201">
        <f>ROUND(I144*H144,3)</f>
        <v>0</v>
      </c>
      <c r="K144" s="203"/>
      <c r="L144" s="36"/>
      <c r="M144" s="204" t="s">
        <v>1</v>
      </c>
      <c r="N144" s="205" t="s">
        <v>39</v>
      </c>
      <c r="O144" s="68"/>
      <c r="P144" s="206">
        <f>O144*H144</f>
        <v>0</v>
      </c>
      <c r="Q144" s="206">
        <v>0</v>
      </c>
      <c r="R144" s="206">
        <f>Q144*H144</f>
        <v>0</v>
      </c>
      <c r="S144" s="206">
        <v>0</v>
      </c>
      <c r="T144" s="207">
        <f>S144*H144</f>
        <v>0</v>
      </c>
      <c r="U144" s="31"/>
      <c r="V144" s="31"/>
      <c r="W144" s="31"/>
      <c r="X144" s="31"/>
      <c r="Y144" s="31"/>
      <c r="Z144" s="31"/>
      <c r="AA144" s="31"/>
      <c r="AB144" s="31"/>
      <c r="AC144" s="31"/>
      <c r="AD144" s="31"/>
      <c r="AE144" s="31"/>
      <c r="AR144" s="208" t="s">
        <v>123</v>
      </c>
      <c r="AT144" s="208" t="s">
        <v>119</v>
      </c>
      <c r="AU144" s="208" t="s">
        <v>124</v>
      </c>
      <c r="AY144" s="14" t="s">
        <v>116</v>
      </c>
      <c r="BE144" s="209">
        <f>IF(N144="základná",J144,0)</f>
        <v>0</v>
      </c>
      <c r="BF144" s="209">
        <f>IF(N144="znížená",J144,0)</f>
        <v>0</v>
      </c>
      <c r="BG144" s="209">
        <f>IF(N144="zákl. prenesená",J144,0)</f>
        <v>0</v>
      </c>
      <c r="BH144" s="209">
        <f>IF(N144="zníž. prenesená",J144,0)</f>
        <v>0</v>
      </c>
      <c r="BI144" s="209">
        <f>IF(N144="nulová",J144,0)</f>
        <v>0</v>
      </c>
      <c r="BJ144" s="14" t="s">
        <v>124</v>
      </c>
      <c r="BK144" s="210">
        <f>ROUND(I144*H144,3)</f>
        <v>0</v>
      </c>
      <c r="BL144" s="14" t="s">
        <v>123</v>
      </c>
      <c r="BM144" s="208" t="s">
        <v>174</v>
      </c>
    </row>
    <row r="145" spans="1:65" s="12" customFormat="1" ht="25.9" customHeight="1">
      <c r="B145" s="181"/>
      <c r="C145" s="182"/>
      <c r="D145" s="183" t="s">
        <v>72</v>
      </c>
      <c r="E145" s="184" t="s">
        <v>175</v>
      </c>
      <c r="F145" s="184" t="s">
        <v>176</v>
      </c>
      <c r="G145" s="182"/>
      <c r="H145" s="182"/>
      <c r="I145" s="185"/>
      <c r="J145" s="186">
        <f>BK145</f>
        <v>0</v>
      </c>
      <c r="K145" s="182"/>
      <c r="L145" s="187"/>
      <c r="M145" s="188"/>
      <c r="N145" s="189"/>
      <c r="O145" s="189"/>
      <c r="P145" s="190">
        <f>P146+P153+P155+P168</f>
        <v>0</v>
      </c>
      <c r="Q145" s="189"/>
      <c r="R145" s="190">
        <f>R146+R153+R155+R168</f>
        <v>0</v>
      </c>
      <c r="S145" s="189"/>
      <c r="T145" s="191">
        <f>T146+T153+T155+T168</f>
        <v>0</v>
      </c>
      <c r="AR145" s="192" t="s">
        <v>81</v>
      </c>
      <c r="AT145" s="193" t="s">
        <v>72</v>
      </c>
      <c r="AU145" s="193" t="s">
        <v>73</v>
      </c>
      <c r="AY145" s="192" t="s">
        <v>116</v>
      </c>
      <c r="BK145" s="194">
        <f>BK146+BK153+BK155+BK168</f>
        <v>0</v>
      </c>
    </row>
    <row r="146" spans="1:65" s="12" customFormat="1" ht="22.9" customHeight="1">
      <c r="B146" s="181"/>
      <c r="C146" s="182"/>
      <c r="D146" s="183" t="s">
        <v>72</v>
      </c>
      <c r="E146" s="195" t="s">
        <v>177</v>
      </c>
      <c r="F146" s="195" t="s">
        <v>178</v>
      </c>
      <c r="G146" s="182"/>
      <c r="H146" s="182"/>
      <c r="I146" s="185"/>
      <c r="J146" s="196">
        <f>BK146</f>
        <v>0</v>
      </c>
      <c r="K146" s="182"/>
      <c r="L146" s="187"/>
      <c r="M146" s="188"/>
      <c r="N146" s="189"/>
      <c r="O146" s="189"/>
      <c r="P146" s="190">
        <f>SUM(P147:P152)</f>
        <v>0</v>
      </c>
      <c r="Q146" s="189"/>
      <c r="R146" s="190">
        <f>SUM(R147:R152)</f>
        <v>0</v>
      </c>
      <c r="S146" s="189"/>
      <c r="T146" s="191">
        <f>SUM(T147:T152)</f>
        <v>0</v>
      </c>
      <c r="AR146" s="192" t="s">
        <v>81</v>
      </c>
      <c r="AT146" s="193" t="s">
        <v>72</v>
      </c>
      <c r="AU146" s="193" t="s">
        <v>81</v>
      </c>
      <c r="AY146" s="192" t="s">
        <v>116</v>
      </c>
      <c r="BK146" s="194">
        <f>SUM(BK147:BK152)</f>
        <v>0</v>
      </c>
    </row>
    <row r="147" spans="1:65" s="2" customFormat="1" ht="16.5" customHeight="1">
      <c r="A147" s="31"/>
      <c r="B147" s="32"/>
      <c r="C147" s="197" t="s">
        <v>179</v>
      </c>
      <c r="D147" s="197" t="s">
        <v>119</v>
      </c>
      <c r="E147" s="198" t="s">
        <v>180</v>
      </c>
      <c r="F147" s="199" t="s">
        <v>181</v>
      </c>
      <c r="G147" s="200" t="s">
        <v>143</v>
      </c>
      <c r="H147" s="201">
        <v>890</v>
      </c>
      <c r="I147" s="202"/>
      <c r="J147" s="201">
        <f t="shared" ref="J147:J152" si="10">ROUND(I147*H147,3)</f>
        <v>0</v>
      </c>
      <c r="K147" s="203"/>
      <c r="L147" s="36"/>
      <c r="M147" s="204" t="s">
        <v>1</v>
      </c>
      <c r="N147" s="205" t="s">
        <v>39</v>
      </c>
      <c r="O147" s="68"/>
      <c r="P147" s="206">
        <f t="shared" ref="P147:P152" si="11">O147*H147</f>
        <v>0</v>
      </c>
      <c r="Q147" s="206">
        <v>0</v>
      </c>
      <c r="R147" s="206">
        <f t="shared" ref="R147:R152" si="12">Q147*H147</f>
        <v>0</v>
      </c>
      <c r="S147" s="206">
        <v>0</v>
      </c>
      <c r="T147" s="207">
        <f t="shared" ref="T147:T152" si="13">S147*H147</f>
        <v>0</v>
      </c>
      <c r="U147" s="31"/>
      <c r="V147" s="31"/>
      <c r="W147" s="31"/>
      <c r="X147" s="31"/>
      <c r="Y147" s="31"/>
      <c r="Z147" s="31"/>
      <c r="AA147" s="31"/>
      <c r="AB147" s="31"/>
      <c r="AC147" s="31"/>
      <c r="AD147" s="31"/>
      <c r="AE147" s="31"/>
      <c r="AR147" s="208" t="s">
        <v>123</v>
      </c>
      <c r="AT147" s="208" t="s">
        <v>119</v>
      </c>
      <c r="AU147" s="208" t="s">
        <v>124</v>
      </c>
      <c r="AY147" s="14" t="s">
        <v>116</v>
      </c>
      <c r="BE147" s="209">
        <f t="shared" ref="BE147:BE152" si="14">IF(N147="základná",J147,0)</f>
        <v>0</v>
      </c>
      <c r="BF147" s="209">
        <f t="shared" ref="BF147:BF152" si="15">IF(N147="znížená",J147,0)</f>
        <v>0</v>
      </c>
      <c r="BG147" s="209">
        <f t="shared" ref="BG147:BG152" si="16">IF(N147="zákl. prenesená",J147,0)</f>
        <v>0</v>
      </c>
      <c r="BH147" s="209">
        <f t="shared" ref="BH147:BH152" si="17">IF(N147="zníž. prenesená",J147,0)</f>
        <v>0</v>
      </c>
      <c r="BI147" s="209">
        <f t="shared" ref="BI147:BI152" si="18">IF(N147="nulová",J147,0)</f>
        <v>0</v>
      </c>
      <c r="BJ147" s="14" t="s">
        <v>124</v>
      </c>
      <c r="BK147" s="210">
        <f t="shared" ref="BK147:BK152" si="19">ROUND(I147*H147,3)</f>
        <v>0</v>
      </c>
      <c r="BL147" s="14" t="s">
        <v>123</v>
      </c>
      <c r="BM147" s="208" t="s">
        <v>182</v>
      </c>
    </row>
    <row r="148" spans="1:65" s="2" customFormat="1" ht="16.5" customHeight="1">
      <c r="A148" s="31"/>
      <c r="B148" s="32"/>
      <c r="C148" s="211" t="s">
        <v>135</v>
      </c>
      <c r="D148" s="211" t="s">
        <v>183</v>
      </c>
      <c r="E148" s="212" t="s">
        <v>184</v>
      </c>
      <c r="F148" s="213" t="s">
        <v>185</v>
      </c>
      <c r="G148" s="214" t="s">
        <v>186</v>
      </c>
      <c r="H148" s="215">
        <v>0.7</v>
      </c>
      <c r="I148" s="216"/>
      <c r="J148" s="215">
        <f t="shared" si="10"/>
        <v>0</v>
      </c>
      <c r="K148" s="217"/>
      <c r="L148" s="218"/>
      <c r="M148" s="219" t="s">
        <v>1</v>
      </c>
      <c r="N148" s="220" t="s">
        <v>39</v>
      </c>
      <c r="O148" s="68"/>
      <c r="P148" s="206">
        <f t="shared" si="11"/>
        <v>0</v>
      </c>
      <c r="Q148" s="206">
        <v>0</v>
      </c>
      <c r="R148" s="206">
        <f t="shared" si="12"/>
        <v>0</v>
      </c>
      <c r="S148" s="206">
        <v>0</v>
      </c>
      <c r="T148" s="207">
        <f t="shared" si="13"/>
        <v>0</v>
      </c>
      <c r="U148" s="31"/>
      <c r="V148" s="31"/>
      <c r="W148" s="31"/>
      <c r="X148" s="31"/>
      <c r="Y148" s="31"/>
      <c r="Z148" s="31"/>
      <c r="AA148" s="31"/>
      <c r="AB148" s="31"/>
      <c r="AC148" s="31"/>
      <c r="AD148" s="31"/>
      <c r="AE148" s="31"/>
      <c r="AR148" s="208" t="s">
        <v>148</v>
      </c>
      <c r="AT148" s="208" t="s">
        <v>183</v>
      </c>
      <c r="AU148" s="208" t="s">
        <v>124</v>
      </c>
      <c r="AY148" s="14" t="s">
        <v>116</v>
      </c>
      <c r="BE148" s="209">
        <f t="shared" si="14"/>
        <v>0</v>
      </c>
      <c r="BF148" s="209">
        <f t="shared" si="15"/>
        <v>0</v>
      </c>
      <c r="BG148" s="209">
        <f t="shared" si="16"/>
        <v>0</v>
      </c>
      <c r="BH148" s="209">
        <f t="shared" si="17"/>
        <v>0</v>
      </c>
      <c r="BI148" s="209">
        <f t="shared" si="18"/>
        <v>0</v>
      </c>
      <c r="BJ148" s="14" t="s">
        <v>124</v>
      </c>
      <c r="BK148" s="210">
        <f t="shared" si="19"/>
        <v>0</v>
      </c>
      <c r="BL148" s="14" t="s">
        <v>123</v>
      </c>
      <c r="BM148" s="208" t="s">
        <v>187</v>
      </c>
    </row>
    <row r="149" spans="1:65" s="2" customFormat="1" ht="24" customHeight="1">
      <c r="A149" s="31"/>
      <c r="B149" s="32"/>
      <c r="C149" s="197" t="s">
        <v>188</v>
      </c>
      <c r="D149" s="197" t="s">
        <v>119</v>
      </c>
      <c r="E149" s="198" t="s">
        <v>189</v>
      </c>
      <c r="F149" s="199" t="s">
        <v>190</v>
      </c>
      <c r="G149" s="200" t="s">
        <v>122</v>
      </c>
      <c r="H149" s="201">
        <v>225</v>
      </c>
      <c r="I149" s="202"/>
      <c r="J149" s="201">
        <f t="shared" si="10"/>
        <v>0</v>
      </c>
      <c r="K149" s="203"/>
      <c r="L149" s="36"/>
      <c r="M149" s="204" t="s">
        <v>1</v>
      </c>
      <c r="N149" s="205" t="s">
        <v>39</v>
      </c>
      <c r="O149" s="68"/>
      <c r="P149" s="206">
        <f t="shared" si="11"/>
        <v>0</v>
      </c>
      <c r="Q149" s="206">
        <v>0</v>
      </c>
      <c r="R149" s="206">
        <f t="shared" si="12"/>
        <v>0</v>
      </c>
      <c r="S149" s="206">
        <v>0</v>
      </c>
      <c r="T149" s="207">
        <f t="shared" si="13"/>
        <v>0</v>
      </c>
      <c r="U149" s="31"/>
      <c r="V149" s="31"/>
      <c r="W149" s="31"/>
      <c r="X149" s="31"/>
      <c r="Y149" s="31"/>
      <c r="Z149" s="31"/>
      <c r="AA149" s="31"/>
      <c r="AB149" s="31"/>
      <c r="AC149" s="31"/>
      <c r="AD149" s="31"/>
      <c r="AE149" s="31"/>
      <c r="AR149" s="208" t="s">
        <v>123</v>
      </c>
      <c r="AT149" s="208" t="s">
        <v>119</v>
      </c>
      <c r="AU149" s="208" t="s">
        <v>124</v>
      </c>
      <c r="AY149" s="14" t="s">
        <v>116</v>
      </c>
      <c r="BE149" s="209">
        <f t="shared" si="14"/>
        <v>0</v>
      </c>
      <c r="BF149" s="209">
        <f t="shared" si="15"/>
        <v>0</v>
      </c>
      <c r="BG149" s="209">
        <f t="shared" si="16"/>
        <v>0</v>
      </c>
      <c r="BH149" s="209">
        <f t="shared" si="17"/>
        <v>0</v>
      </c>
      <c r="BI149" s="209">
        <f t="shared" si="18"/>
        <v>0</v>
      </c>
      <c r="BJ149" s="14" t="s">
        <v>124</v>
      </c>
      <c r="BK149" s="210">
        <f t="shared" si="19"/>
        <v>0</v>
      </c>
      <c r="BL149" s="14" t="s">
        <v>123</v>
      </c>
      <c r="BM149" s="208" t="s">
        <v>191</v>
      </c>
    </row>
    <row r="150" spans="1:65" s="2" customFormat="1" ht="16.5" customHeight="1">
      <c r="A150" s="31"/>
      <c r="B150" s="32"/>
      <c r="C150" s="197" t="s">
        <v>139</v>
      </c>
      <c r="D150" s="197" t="s">
        <v>119</v>
      </c>
      <c r="E150" s="198" t="s">
        <v>192</v>
      </c>
      <c r="F150" s="199" t="s">
        <v>193</v>
      </c>
      <c r="G150" s="200" t="s">
        <v>122</v>
      </c>
      <c r="H150" s="201">
        <v>225</v>
      </c>
      <c r="I150" s="202"/>
      <c r="J150" s="201">
        <f t="shared" si="10"/>
        <v>0</v>
      </c>
      <c r="K150" s="203"/>
      <c r="L150" s="36"/>
      <c r="M150" s="204" t="s">
        <v>1</v>
      </c>
      <c r="N150" s="205" t="s">
        <v>39</v>
      </c>
      <c r="O150" s="68"/>
      <c r="P150" s="206">
        <f t="shared" si="11"/>
        <v>0</v>
      </c>
      <c r="Q150" s="206">
        <v>0</v>
      </c>
      <c r="R150" s="206">
        <f t="shared" si="12"/>
        <v>0</v>
      </c>
      <c r="S150" s="206">
        <v>0</v>
      </c>
      <c r="T150" s="207">
        <f t="shared" si="13"/>
        <v>0</v>
      </c>
      <c r="U150" s="31"/>
      <c r="V150" s="31"/>
      <c r="W150" s="31"/>
      <c r="X150" s="31"/>
      <c r="Y150" s="31"/>
      <c r="Z150" s="31"/>
      <c r="AA150" s="31"/>
      <c r="AB150" s="31"/>
      <c r="AC150" s="31"/>
      <c r="AD150" s="31"/>
      <c r="AE150" s="31"/>
      <c r="AR150" s="208" t="s">
        <v>123</v>
      </c>
      <c r="AT150" s="208" t="s">
        <v>119</v>
      </c>
      <c r="AU150" s="208" t="s">
        <v>124</v>
      </c>
      <c r="AY150" s="14" t="s">
        <v>116</v>
      </c>
      <c r="BE150" s="209">
        <f t="shared" si="14"/>
        <v>0</v>
      </c>
      <c r="BF150" s="209">
        <f t="shared" si="15"/>
        <v>0</v>
      </c>
      <c r="BG150" s="209">
        <f t="shared" si="16"/>
        <v>0</v>
      </c>
      <c r="BH150" s="209">
        <f t="shared" si="17"/>
        <v>0</v>
      </c>
      <c r="BI150" s="209">
        <f t="shared" si="18"/>
        <v>0</v>
      </c>
      <c r="BJ150" s="14" t="s">
        <v>124</v>
      </c>
      <c r="BK150" s="210">
        <f t="shared" si="19"/>
        <v>0</v>
      </c>
      <c r="BL150" s="14" t="s">
        <v>123</v>
      </c>
      <c r="BM150" s="208" t="s">
        <v>194</v>
      </c>
    </row>
    <row r="151" spans="1:65" s="2" customFormat="1" ht="24" customHeight="1">
      <c r="A151" s="31"/>
      <c r="B151" s="32"/>
      <c r="C151" s="197" t="s">
        <v>195</v>
      </c>
      <c r="D151" s="197" t="s">
        <v>119</v>
      </c>
      <c r="E151" s="198" t="s">
        <v>196</v>
      </c>
      <c r="F151" s="199" t="s">
        <v>197</v>
      </c>
      <c r="G151" s="200" t="s">
        <v>122</v>
      </c>
      <c r="H151" s="201">
        <v>225</v>
      </c>
      <c r="I151" s="202"/>
      <c r="J151" s="201">
        <f t="shared" si="10"/>
        <v>0</v>
      </c>
      <c r="K151" s="203"/>
      <c r="L151" s="36"/>
      <c r="M151" s="204" t="s">
        <v>1</v>
      </c>
      <c r="N151" s="205" t="s">
        <v>39</v>
      </c>
      <c r="O151" s="68"/>
      <c r="P151" s="206">
        <f t="shared" si="11"/>
        <v>0</v>
      </c>
      <c r="Q151" s="206">
        <v>0</v>
      </c>
      <c r="R151" s="206">
        <f t="shared" si="12"/>
        <v>0</v>
      </c>
      <c r="S151" s="206">
        <v>0</v>
      </c>
      <c r="T151" s="207">
        <f t="shared" si="13"/>
        <v>0</v>
      </c>
      <c r="U151" s="31"/>
      <c r="V151" s="31"/>
      <c r="W151" s="31"/>
      <c r="X151" s="31"/>
      <c r="Y151" s="31"/>
      <c r="Z151" s="31"/>
      <c r="AA151" s="31"/>
      <c r="AB151" s="31"/>
      <c r="AC151" s="31"/>
      <c r="AD151" s="31"/>
      <c r="AE151" s="31"/>
      <c r="AR151" s="208" t="s">
        <v>123</v>
      </c>
      <c r="AT151" s="208" t="s">
        <v>119</v>
      </c>
      <c r="AU151" s="208" t="s">
        <v>124</v>
      </c>
      <c r="AY151" s="14" t="s">
        <v>116</v>
      </c>
      <c r="BE151" s="209">
        <f t="shared" si="14"/>
        <v>0</v>
      </c>
      <c r="BF151" s="209">
        <f t="shared" si="15"/>
        <v>0</v>
      </c>
      <c r="BG151" s="209">
        <f t="shared" si="16"/>
        <v>0</v>
      </c>
      <c r="BH151" s="209">
        <f t="shared" si="17"/>
        <v>0</v>
      </c>
      <c r="BI151" s="209">
        <f t="shared" si="18"/>
        <v>0</v>
      </c>
      <c r="BJ151" s="14" t="s">
        <v>124</v>
      </c>
      <c r="BK151" s="210">
        <f t="shared" si="19"/>
        <v>0</v>
      </c>
      <c r="BL151" s="14" t="s">
        <v>123</v>
      </c>
      <c r="BM151" s="208" t="s">
        <v>198</v>
      </c>
    </row>
    <row r="152" spans="1:65" s="2" customFormat="1" ht="24" customHeight="1">
      <c r="A152" s="31"/>
      <c r="B152" s="32"/>
      <c r="C152" s="197" t="s">
        <v>7</v>
      </c>
      <c r="D152" s="197" t="s">
        <v>119</v>
      </c>
      <c r="E152" s="198" t="s">
        <v>199</v>
      </c>
      <c r="F152" s="199" t="s">
        <v>200</v>
      </c>
      <c r="G152" s="200" t="s">
        <v>201</v>
      </c>
      <c r="H152" s="202"/>
      <c r="I152" s="202"/>
      <c r="J152" s="201">
        <f t="shared" si="10"/>
        <v>0</v>
      </c>
      <c r="K152" s="203"/>
      <c r="L152" s="36"/>
      <c r="M152" s="204" t="s">
        <v>1</v>
      </c>
      <c r="N152" s="205" t="s">
        <v>39</v>
      </c>
      <c r="O152" s="68"/>
      <c r="P152" s="206">
        <f t="shared" si="11"/>
        <v>0</v>
      </c>
      <c r="Q152" s="206">
        <v>0</v>
      </c>
      <c r="R152" s="206">
        <f t="shared" si="12"/>
        <v>0</v>
      </c>
      <c r="S152" s="206">
        <v>0</v>
      </c>
      <c r="T152" s="207">
        <f t="shared" si="13"/>
        <v>0</v>
      </c>
      <c r="U152" s="31"/>
      <c r="V152" s="31"/>
      <c r="W152" s="31"/>
      <c r="X152" s="31"/>
      <c r="Y152" s="31"/>
      <c r="Z152" s="31"/>
      <c r="AA152" s="31"/>
      <c r="AB152" s="31"/>
      <c r="AC152" s="31"/>
      <c r="AD152" s="31"/>
      <c r="AE152" s="31"/>
      <c r="AR152" s="208" t="s">
        <v>123</v>
      </c>
      <c r="AT152" s="208" t="s">
        <v>119</v>
      </c>
      <c r="AU152" s="208" t="s">
        <v>124</v>
      </c>
      <c r="AY152" s="14" t="s">
        <v>116</v>
      </c>
      <c r="BE152" s="209">
        <f t="shared" si="14"/>
        <v>0</v>
      </c>
      <c r="BF152" s="209">
        <f t="shared" si="15"/>
        <v>0</v>
      </c>
      <c r="BG152" s="209">
        <f t="shared" si="16"/>
        <v>0</v>
      </c>
      <c r="BH152" s="209">
        <f t="shared" si="17"/>
        <v>0</v>
      </c>
      <c r="BI152" s="209">
        <f t="shared" si="18"/>
        <v>0</v>
      </c>
      <c r="BJ152" s="14" t="s">
        <v>124</v>
      </c>
      <c r="BK152" s="210">
        <f t="shared" si="19"/>
        <v>0</v>
      </c>
      <c r="BL152" s="14" t="s">
        <v>123</v>
      </c>
      <c r="BM152" s="208" t="s">
        <v>202</v>
      </c>
    </row>
    <row r="153" spans="1:65" s="12" customFormat="1" ht="22.9" customHeight="1">
      <c r="B153" s="181"/>
      <c r="C153" s="182"/>
      <c r="D153" s="183" t="s">
        <v>72</v>
      </c>
      <c r="E153" s="195" t="s">
        <v>203</v>
      </c>
      <c r="F153" s="195" t="s">
        <v>204</v>
      </c>
      <c r="G153" s="182"/>
      <c r="H153" s="182"/>
      <c r="I153" s="185"/>
      <c r="J153" s="196">
        <f>BK153</f>
        <v>0</v>
      </c>
      <c r="K153" s="182"/>
      <c r="L153" s="187"/>
      <c r="M153" s="188"/>
      <c r="N153" s="189"/>
      <c r="O153" s="189"/>
      <c r="P153" s="190">
        <f>P154</f>
        <v>0</v>
      </c>
      <c r="Q153" s="189"/>
      <c r="R153" s="190">
        <f>R154</f>
        <v>0</v>
      </c>
      <c r="S153" s="189"/>
      <c r="T153" s="191">
        <f>T154</f>
        <v>0</v>
      </c>
      <c r="AR153" s="192" t="s">
        <v>81</v>
      </c>
      <c r="AT153" s="193" t="s">
        <v>72</v>
      </c>
      <c r="AU153" s="193" t="s">
        <v>81</v>
      </c>
      <c r="AY153" s="192" t="s">
        <v>116</v>
      </c>
      <c r="BK153" s="194">
        <f>BK154</f>
        <v>0</v>
      </c>
    </row>
    <row r="154" spans="1:65" s="2" customFormat="1" ht="24" customHeight="1">
      <c r="A154" s="31"/>
      <c r="B154" s="32"/>
      <c r="C154" s="197" t="s">
        <v>205</v>
      </c>
      <c r="D154" s="197" t="s">
        <v>119</v>
      </c>
      <c r="E154" s="198" t="s">
        <v>206</v>
      </c>
      <c r="F154" s="199" t="s">
        <v>207</v>
      </c>
      <c r="G154" s="200" t="s">
        <v>208</v>
      </c>
      <c r="H154" s="201">
        <v>0.5</v>
      </c>
      <c r="I154" s="202"/>
      <c r="J154" s="201">
        <f>ROUND(I154*H154,3)</f>
        <v>0</v>
      </c>
      <c r="K154" s="203"/>
      <c r="L154" s="36"/>
      <c r="M154" s="204" t="s">
        <v>1</v>
      </c>
      <c r="N154" s="205" t="s">
        <v>39</v>
      </c>
      <c r="O154" s="68"/>
      <c r="P154" s="206">
        <f>O154*H154</f>
        <v>0</v>
      </c>
      <c r="Q154" s="206">
        <v>0</v>
      </c>
      <c r="R154" s="206">
        <f>Q154*H154</f>
        <v>0</v>
      </c>
      <c r="S154" s="206">
        <v>0</v>
      </c>
      <c r="T154" s="207">
        <f>S154*H154</f>
        <v>0</v>
      </c>
      <c r="U154" s="31"/>
      <c r="V154" s="31"/>
      <c r="W154" s="31"/>
      <c r="X154" s="31"/>
      <c r="Y154" s="31"/>
      <c r="Z154" s="31"/>
      <c r="AA154" s="31"/>
      <c r="AB154" s="31"/>
      <c r="AC154" s="31"/>
      <c r="AD154" s="31"/>
      <c r="AE154" s="31"/>
      <c r="AR154" s="208" t="s">
        <v>123</v>
      </c>
      <c r="AT154" s="208" t="s">
        <v>119</v>
      </c>
      <c r="AU154" s="208" t="s">
        <v>124</v>
      </c>
      <c r="AY154" s="14" t="s">
        <v>116</v>
      </c>
      <c r="BE154" s="209">
        <f>IF(N154="základná",J154,0)</f>
        <v>0</v>
      </c>
      <c r="BF154" s="209">
        <f>IF(N154="znížená",J154,0)</f>
        <v>0</v>
      </c>
      <c r="BG154" s="209">
        <f>IF(N154="zákl. prenesená",J154,0)</f>
        <v>0</v>
      </c>
      <c r="BH154" s="209">
        <f>IF(N154="zníž. prenesená",J154,0)</f>
        <v>0</v>
      </c>
      <c r="BI154" s="209">
        <f>IF(N154="nulová",J154,0)</f>
        <v>0</v>
      </c>
      <c r="BJ154" s="14" t="s">
        <v>124</v>
      </c>
      <c r="BK154" s="210">
        <f>ROUND(I154*H154,3)</f>
        <v>0</v>
      </c>
      <c r="BL154" s="14" t="s">
        <v>123</v>
      </c>
      <c r="BM154" s="208" t="s">
        <v>209</v>
      </c>
    </row>
    <row r="155" spans="1:65" s="12" customFormat="1" ht="22.9" customHeight="1">
      <c r="B155" s="181"/>
      <c r="C155" s="182"/>
      <c r="D155" s="183" t="s">
        <v>72</v>
      </c>
      <c r="E155" s="195" t="s">
        <v>210</v>
      </c>
      <c r="F155" s="195" t="s">
        <v>211</v>
      </c>
      <c r="G155" s="182"/>
      <c r="H155" s="182"/>
      <c r="I155" s="185"/>
      <c r="J155" s="196">
        <f>BK155</f>
        <v>0</v>
      </c>
      <c r="K155" s="182"/>
      <c r="L155" s="187"/>
      <c r="M155" s="188"/>
      <c r="N155" s="189"/>
      <c r="O155" s="189"/>
      <c r="P155" s="190">
        <f>SUM(P156:P167)</f>
        <v>0</v>
      </c>
      <c r="Q155" s="189"/>
      <c r="R155" s="190">
        <f>SUM(R156:R167)</f>
        <v>0</v>
      </c>
      <c r="S155" s="189"/>
      <c r="T155" s="191">
        <f>SUM(T156:T167)</f>
        <v>0</v>
      </c>
      <c r="AR155" s="192" t="s">
        <v>81</v>
      </c>
      <c r="AT155" s="193" t="s">
        <v>72</v>
      </c>
      <c r="AU155" s="193" t="s">
        <v>81</v>
      </c>
      <c r="AY155" s="192" t="s">
        <v>116</v>
      </c>
      <c r="BK155" s="194">
        <f>SUM(BK156:BK167)</f>
        <v>0</v>
      </c>
    </row>
    <row r="156" spans="1:65" s="2" customFormat="1" ht="24" customHeight="1">
      <c r="A156" s="31"/>
      <c r="B156" s="32"/>
      <c r="C156" s="197" t="s">
        <v>147</v>
      </c>
      <c r="D156" s="197" t="s">
        <v>119</v>
      </c>
      <c r="E156" s="198" t="s">
        <v>212</v>
      </c>
      <c r="F156" s="199" t="s">
        <v>213</v>
      </c>
      <c r="G156" s="200" t="s">
        <v>122</v>
      </c>
      <c r="H156" s="201">
        <v>235</v>
      </c>
      <c r="I156" s="202"/>
      <c r="J156" s="201">
        <f t="shared" ref="J156:J167" si="20">ROUND(I156*H156,3)</f>
        <v>0</v>
      </c>
      <c r="K156" s="203"/>
      <c r="L156" s="36"/>
      <c r="M156" s="204" t="s">
        <v>1</v>
      </c>
      <c r="N156" s="205" t="s">
        <v>39</v>
      </c>
      <c r="O156" s="68"/>
      <c r="P156" s="206">
        <f t="shared" ref="P156:P167" si="21">O156*H156</f>
        <v>0</v>
      </c>
      <c r="Q156" s="206">
        <v>0</v>
      </c>
      <c r="R156" s="206">
        <f t="shared" ref="R156:R167" si="22">Q156*H156</f>
        <v>0</v>
      </c>
      <c r="S156" s="206">
        <v>0</v>
      </c>
      <c r="T156" s="207">
        <f t="shared" ref="T156:T167" si="23">S156*H156</f>
        <v>0</v>
      </c>
      <c r="U156" s="31"/>
      <c r="V156" s="31"/>
      <c r="W156" s="31"/>
      <c r="X156" s="31"/>
      <c r="Y156" s="31"/>
      <c r="Z156" s="31"/>
      <c r="AA156" s="31"/>
      <c r="AB156" s="31"/>
      <c r="AC156" s="31"/>
      <c r="AD156" s="31"/>
      <c r="AE156" s="31"/>
      <c r="AR156" s="208" t="s">
        <v>123</v>
      </c>
      <c r="AT156" s="208" t="s">
        <v>119</v>
      </c>
      <c r="AU156" s="208" t="s">
        <v>124</v>
      </c>
      <c r="AY156" s="14" t="s">
        <v>116</v>
      </c>
      <c r="BE156" s="209">
        <f t="shared" ref="BE156:BE167" si="24">IF(N156="základná",J156,0)</f>
        <v>0</v>
      </c>
      <c r="BF156" s="209">
        <f t="shared" ref="BF156:BF167" si="25">IF(N156="znížená",J156,0)</f>
        <v>0</v>
      </c>
      <c r="BG156" s="209">
        <f t="shared" ref="BG156:BG167" si="26">IF(N156="zákl. prenesená",J156,0)</f>
        <v>0</v>
      </c>
      <c r="BH156" s="209">
        <f t="shared" ref="BH156:BH167" si="27">IF(N156="zníž. prenesená",J156,0)</f>
        <v>0</v>
      </c>
      <c r="BI156" s="209">
        <f t="shared" ref="BI156:BI167" si="28">IF(N156="nulová",J156,0)</f>
        <v>0</v>
      </c>
      <c r="BJ156" s="14" t="s">
        <v>124</v>
      </c>
      <c r="BK156" s="210">
        <f t="shared" ref="BK156:BK167" si="29">ROUND(I156*H156,3)</f>
        <v>0</v>
      </c>
      <c r="BL156" s="14" t="s">
        <v>123</v>
      </c>
      <c r="BM156" s="208" t="s">
        <v>214</v>
      </c>
    </row>
    <row r="157" spans="1:65" s="2" customFormat="1" ht="24" customHeight="1">
      <c r="A157" s="31"/>
      <c r="B157" s="32"/>
      <c r="C157" s="197" t="s">
        <v>215</v>
      </c>
      <c r="D157" s="197" t="s">
        <v>119</v>
      </c>
      <c r="E157" s="198" t="s">
        <v>216</v>
      </c>
      <c r="F157" s="199" t="s">
        <v>217</v>
      </c>
      <c r="G157" s="200" t="s">
        <v>122</v>
      </c>
      <c r="H157" s="201">
        <v>235</v>
      </c>
      <c r="I157" s="202"/>
      <c r="J157" s="201">
        <f t="shared" si="20"/>
        <v>0</v>
      </c>
      <c r="K157" s="203"/>
      <c r="L157" s="36"/>
      <c r="M157" s="204" t="s">
        <v>1</v>
      </c>
      <c r="N157" s="205" t="s">
        <v>39</v>
      </c>
      <c r="O157" s="68"/>
      <c r="P157" s="206">
        <f t="shared" si="21"/>
        <v>0</v>
      </c>
      <c r="Q157" s="206">
        <v>0</v>
      </c>
      <c r="R157" s="206">
        <f t="shared" si="22"/>
        <v>0</v>
      </c>
      <c r="S157" s="206">
        <v>0</v>
      </c>
      <c r="T157" s="207">
        <f t="shared" si="23"/>
        <v>0</v>
      </c>
      <c r="U157" s="31"/>
      <c r="V157" s="31"/>
      <c r="W157" s="31"/>
      <c r="X157" s="31"/>
      <c r="Y157" s="31"/>
      <c r="Z157" s="31"/>
      <c r="AA157" s="31"/>
      <c r="AB157" s="31"/>
      <c r="AC157" s="31"/>
      <c r="AD157" s="31"/>
      <c r="AE157" s="31"/>
      <c r="AR157" s="208" t="s">
        <v>123</v>
      </c>
      <c r="AT157" s="208" t="s">
        <v>119</v>
      </c>
      <c r="AU157" s="208" t="s">
        <v>124</v>
      </c>
      <c r="AY157" s="14" t="s">
        <v>116</v>
      </c>
      <c r="BE157" s="209">
        <f t="shared" si="24"/>
        <v>0</v>
      </c>
      <c r="BF157" s="209">
        <f t="shared" si="25"/>
        <v>0</v>
      </c>
      <c r="BG157" s="209">
        <f t="shared" si="26"/>
        <v>0</v>
      </c>
      <c r="BH157" s="209">
        <f t="shared" si="27"/>
        <v>0</v>
      </c>
      <c r="BI157" s="209">
        <f t="shared" si="28"/>
        <v>0</v>
      </c>
      <c r="BJ157" s="14" t="s">
        <v>124</v>
      </c>
      <c r="BK157" s="210">
        <f t="shared" si="29"/>
        <v>0</v>
      </c>
      <c r="BL157" s="14" t="s">
        <v>123</v>
      </c>
      <c r="BM157" s="208" t="s">
        <v>218</v>
      </c>
    </row>
    <row r="158" spans="1:65" s="2" customFormat="1" ht="24" customHeight="1">
      <c r="A158" s="31"/>
      <c r="B158" s="32"/>
      <c r="C158" s="211" t="s">
        <v>151</v>
      </c>
      <c r="D158" s="211" t="s">
        <v>183</v>
      </c>
      <c r="E158" s="212" t="s">
        <v>219</v>
      </c>
      <c r="F158" s="213" t="s">
        <v>220</v>
      </c>
      <c r="G158" s="214" t="s">
        <v>221</v>
      </c>
      <c r="H158" s="215">
        <v>15285</v>
      </c>
      <c r="I158" s="216"/>
      <c r="J158" s="215">
        <f t="shared" si="20"/>
        <v>0</v>
      </c>
      <c r="K158" s="217"/>
      <c r="L158" s="218"/>
      <c r="M158" s="219" t="s">
        <v>1</v>
      </c>
      <c r="N158" s="220" t="s">
        <v>39</v>
      </c>
      <c r="O158" s="68"/>
      <c r="P158" s="206">
        <f t="shared" si="21"/>
        <v>0</v>
      </c>
      <c r="Q158" s="206">
        <v>0</v>
      </c>
      <c r="R158" s="206">
        <f t="shared" si="22"/>
        <v>0</v>
      </c>
      <c r="S158" s="206">
        <v>0</v>
      </c>
      <c r="T158" s="207">
        <f t="shared" si="23"/>
        <v>0</v>
      </c>
      <c r="U158" s="31"/>
      <c r="V158" s="31"/>
      <c r="W158" s="31"/>
      <c r="X158" s="31"/>
      <c r="Y158" s="31"/>
      <c r="Z158" s="31"/>
      <c r="AA158" s="31"/>
      <c r="AB158" s="31"/>
      <c r="AC158" s="31"/>
      <c r="AD158" s="31"/>
      <c r="AE158" s="31"/>
      <c r="AR158" s="208" t="s">
        <v>148</v>
      </c>
      <c r="AT158" s="208" t="s">
        <v>183</v>
      </c>
      <c r="AU158" s="208" t="s">
        <v>124</v>
      </c>
      <c r="AY158" s="14" t="s">
        <v>116</v>
      </c>
      <c r="BE158" s="209">
        <f t="shared" si="24"/>
        <v>0</v>
      </c>
      <c r="BF158" s="209">
        <f t="shared" si="25"/>
        <v>0</v>
      </c>
      <c r="BG158" s="209">
        <f t="shared" si="26"/>
        <v>0</v>
      </c>
      <c r="BH158" s="209">
        <f t="shared" si="27"/>
        <v>0</v>
      </c>
      <c r="BI158" s="209">
        <f t="shared" si="28"/>
        <v>0</v>
      </c>
      <c r="BJ158" s="14" t="s">
        <v>124</v>
      </c>
      <c r="BK158" s="210">
        <f t="shared" si="29"/>
        <v>0</v>
      </c>
      <c r="BL158" s="14" t="s">
        <v>123</v>
      </c>
      <c r="BM158" s="208" t="s">
        <v>222</v>
      </c>
    </row>
    <row r="159" spans="1:65" s="2" customFormat="1" ht="16.5" customHeight="1">
      <c r="A159" s="31"/>
      <c r="B159" s="32"/>
      <c r="C159" s="197" t="s">
        <v>223</v>
      </c>
      <c r="D159" s="197" t="s">
        <v>119</v>
      </c>
      <c r="E159" s="198" t="s">
        <v>224</v>
      </c>
      <c r="F159" s="199" t="s">
        <v>225</v>
      </c>
      <c r="G159" s="200" t="s">
        <v>221</v>
      </c>
      <c r="H159" s="201">
        <v>500</v>
      </c>
      <c r="I159" s="202"/>
      <c r="J159" s="201">
        <f t="shared" si="20"/>
        <v>0</v>
      </c>
      <c r="K159" s="203"/>
      <c r="L159" s="36"/>
      <c r="M159" s="204" t="s">
        <v>1</v>
      </c>
      <c r="N159" s="205" t="s">
        <v>39</v>
      </c>
      <c r="O159" s="68"/>
      <c r="P159" s="206">
        <f t="shared" si="21"/>
        <v>0</v>
      </c>
      <c r="Q159" s="206">
        <v>0</v>
      </c>
      <c r="R159" s="206">
        <f t="shared" si="22"/>
        <v>0</v>
      </c>
      <c r="S159" s="206">
        <v>0</v>
      </c>
      <c r="T159" s="207">
        <f t="shared" si="23"/>
        <v>0</v>
      </c>
      <c r="U159" s="31"/>
      <c r="V159" s="31"/>
      <c r="W159" s="31"/>
      <c r="X159" s="31"/>
      <c r="Y159" s="31"/>
      <c r="Z159" s="31"/>
      <c r="AA159" s="31"/>
      <c r="AB159" s="31"/>
      <c r="AC159" s="31"/>
      <c r="AD159" s="31"/>
      <c r="AE159" s="31"/>
      <c r="AR159" s="208" t="s">
        <v>123</v>
      </c>
      <c r="AT159" s="208" t="s">
        <v>119</v>
      </c>
      <c r="AU159" s="208" t="s">
        <v>124</v>
      </c>
      <c r="AY159" s="14" t="s">
        <v>116</v>
      </c>
      <c r="BE159" s="209">
        <f t="shared" si="24"/>
        <v>0</v>
      </c>
      <c r="BF159" s="209">
        <f t="shared" si="25"/>
        <v>0</v>
      </c>
      <c r="BG159" s="209">
        <f t="shared" si="26"/>
        <v>0</v>
      </c>
      <c r="BH159" s="209">
        <f t="shared" si="27"/>
        <v>0</v>
      </c>
      <c r="BI159" s="209">
        <f t="shared" si="28"/>
        <v>0</v>
      </c>
      <c r="BJ159" s="14" t="s">
        <v>124</v>
      </c>
      <c r="BK159" s="210">
        <f t="shared" si="29"/>
        <v>0</v>
      </c>
      <c r="BL159" s="14" t="s">
        <v>123</v>
      </c>
      <c r="BM159" s="208" t="s">
        <v>226</v>
      </c>
    </row>
    <row r="160" spans="1:65" s="2" customFormat="1" ht="16.5" customHeight="1">
      <c r="A160" s="31"/>
      <c r="B160" s="32"/>
      <c r="C160" s="211" t="s">
        <v>155</v>
      </c>
      <c r="D160" s="211" t="s">
        <v>183</v>
      </c>
      <c r="E160" s="212" t="s">
        <v>227</v>
      </c>
      <c r="F160" s="213" t="s">
        <v>228</v>
      </c>
      <c r="G160" s="214" t="s">
        <v>221</v>
      </c>
      <c r="H160" s="215">
        <v>620</v>
      </c>
      <c r="I160" s="216"/>
      <c r="J160" s="215">
        <f t="shared" si="20"/>
        <v>0</v>
      </c>
      <c r="K160" s="217"/>
      <c r="L160" s="218"/>
      <c r="M160" s="219" t="s">
        <v>1</v>
      </c>
      <c r="N160" s="220" t="s">
        <v>39</v>
      </c>
      <c r="O160" s="68"/>
      <c r="P160" s="206">
        <f t="shared" si="21"/>
        <v>0</v>
      </c>
      <c r="Q160" s="206">
        <v>0</v>
      </c>
      <c r="R160" s="206">
        <f t="shared" si="22"/>
        <v>0</v>
      </c>
      <c r="S160" s="206">
        <v>0</v>
      </c>
      <c r="T160" s="207">
        <f t="shared" si="23"/>
        <v>0</v>
      </c>
      <c r="U160" s="31"/>
      <c r="V160" s="31"/>
      <c r="W160" s="31"/>
      <c r="X160" s="31"/>
      <c r="Y160" s="31"/>
      <c r="Z160" s="31"/>
      <c r="AA160" s="31"/>
      <c r="AB160" s="31"/>
      <c r="AC160" s="31"/>
      <c r="AD160" s="31"/>
      <c r="AE160" s="31"/>
      <c r="AR160" s="208" t="s">
        <v>148</v>
      </c>
      <c r="AT160" s="208" t="s">
        <v>183</v>
      </c>
      <c r="AU160" s="208" t="s">
        <v>124</v>
      </c>
      <c r="AY160" s="14" t="s">
        <v>116</v>
      </c>
      <c r="BE160" s="209">
        <f t="shared" si="24"/>
        <v>0</v>
      </c>
      <c r="BF160" s="209">
        <f t="shared" si="25"/>
        <v>0</v>
      </c>
      <c r="BG160" s="209">
        <f t="shared" si="26"/>
        <v>0</v>
      </c>
      <c r="BH160" s="209">
        <f t="shared" si="27"/>
        <v>0</v>
      </c>
      <c r="BI160" s="209">
        <f t="shared" si="28"/>
        <v>0</v>
      </c>
      <c r="BJ160" s="14" t="s">
        <v>124</v>
      </c>
      <c r="BK160" s="210">
        <f t="shared" si="29"/>
        <v>0</v>
      </c>
      <c r="BL160" s="14" t="s">
        <v>123</v>
      </c>
      <c r="BM160" s="208" t="s">
        <v>229</v>
      </c>
    </row>
    <row r="161" spans="1:65" s="2" customFormat="1" ht="24" customHeight="1">
      <c r="A161" s="31"/>
      <c r="B161" s="32"/>
      <c r="C161" s="197" t="s">
        <v>230</v>
      </c>
      <c r="D161" s="197" t="s">
        <v>119</v>
      </c>
      <c r="E161" s="198" t="s">
        <v>231</v>
      </c>
      <c r="F161" s="199" t="s">
        <v>232</v>
      </c>
      <c r="G161" s="200" t="s">
        <v>154</v>
      </c>
      <c r="H161" s="201">
        <v>6</v>
      </c>
      <c r="I161" s="202"/>
      <c r="J161" s="201">
        <f t="shared" si="20"/>
        <v>0</v>
      </c>
      <c r="K161" s="203"/>
      <c r="L161" s="36"/>
      <c r="M161" s="204" t="s">
        <v>1</v>
      </c>
      <c r="N161" s="205" t="s">
        <v>39</v>
      </c>
      <c r="O161" s="68"/>
      <c r="P161" s="206">
        <f t="shared" si="21"/>
        <v>0</v>
      </c>
      <c r="Q161" s="206">
        <v>0</v>
      </c>
      <c r="R161" s="206">
        <f t="shared" si="22"/>
        <v>0</v>
      </c>
      <c r="S161" s="206">
        <v>0</v>
      </c>
      <c r="T161" s="207">
        <f t="shared" si="23"/>
        <v>0</v>
      </c>
      <c r="U161" s="31"/>
      <c r="V161" s="31"/>
      <c r="W161" s="31"/>
      <c r="X161" s="31"/>
      <c r="Y161" s="31"/>
      <c r="Z161" s="31"/>
      <c r="AA161" s="31"/>
      <c r="AB161" s="31"/>
      <c r="AC161" s="31"/>
      <c r="AD161" s="31"/>
      <c r="AE161" s="31"/>
      <c r="AR161" s="208" t="s">
        <v>123</v>
      </c>
      <c r="AT161" s="208" t="s">
        <v>119</v>
      </c>
      <c r="AU161" s="208" t="s">
        <v>124</v>
      </c>
      <c r="AY161" s="14" t="s">
        <v>116</v>
      </c>
      <c r="BE161" s="209">
        <f t="shared" si="24"/>
        <v>0</v>
      </c>
      <c r="BF161" s="209">
        <f t="shared" si="25"/>
        <v>0</v>
      </c>
      <c r="BG161" s="209">
        <f t="shared" si="26"/>
        <v>0</v>
      </c>
      <c r="BH161" s="209">
        <f t="shared" si="27"/>
        <v>0</v>
      </c>
      <c r="BI161" s="209">
        <f t="shared" si="28"/>
        <v>0</v>
      </c>
      <c r="BJ161" s="14" t="s">
        <v>124</v>
      </c>
      <c r="BK161" s="210">
        <f t="shared" si="29"/>
        <v>0</v>
      </c>
      <c r="BL161" s="14" t="s">
        <v>123</v>
      </c>
      <c r="BM161" s="208" t="s">
        <v>233</v>
      </c>
    </row>
    <row r="162" spans="1:65" s="2" customFormat="1" ht="24" customHeight="1">
      <c r="A162" s="31"/>
      <c r="B162" s="32"/>
      <c r="C162" s="197" t="s">
        <v>158</v>
      </c>
      <c r="D162" s="197" t="s">
        <v>119</v>
      </c>
      <c r="E162" s="198" t="s">
        <v>234</v>
      </c>
      <c r="F162" s="199" t="s">
        <v>235</v>
      </c>
      <c r="G162" s="200" t="s">
        <v>221</v>
      </c>
      <c r="H162" s="201">
        <v>1</v>
      </c>
      <c r="I162" s="202"/>
      <c r="J162" s="201">
        <f t="shared" si="20"/>
        <v>0</v>
      </c>
      <c r="K162" s="203"/>
      <c r="L162" s="36"/>
      <c r="M162" s="204" t="s">
        <v>1</v>
      </c>
      <c r="N162" s="205" t="s">
        <v>39</v>
      </c>
      <c r="O162" s="68"/>
      <c r="P162" s="206">
        <f t="shared" si="21"/>
        <v>0</v>
      </c>
      <c r="Q162" s="206">
        <v>0</v>
      </c>
      <c r="R162" s="206">
        <f t="shared" si="22"/>
        <v>0</v>
      </c>
      <c r="S162" s="206">
        <v>0</v>
      </c>
      <c r="T162" s="207">
        <f t="shared" si="23"/>
        <v>0</v>
      </c>
      <c r="U162" s="31"/>
      <c r="V162" s="31"/>
      <c r="W162" s="31"/>
      <c r="X162" s="31"/>
      <c r="Y162" s="31"/>
      <c r="Z162" s="31"/>
      <c r="AA162" s="31"/>
      <c r="AB162" s="31"/>
      <c r="AC162" s="31"/>
      <c r="AD162" s="31"/>
      <c r="AE162" s="31"/>
      <c r="AR162" s="208" t="s">
        <v>123</v>
      </c>
      <c r="AT162" s="208" t="s">
        <v>119</v>
      </c>
      <c r="AU162" s="208" t="s">
        <v>124</v>
      </c>
      <c r="AY162" s="14" t="s">
        <v>116</v>
      </c>
      <c r="BE162" s="209">
        <f t="shared" si="24"/>
        <v>0</v>
      </c>
      <c r="BF162" s="209">
        <f t="shared" si="25"/>
        <v>0</v>
      </c>
      <c r="BG162" s="209">
        <f t="shared" si="26"/>
        <v>0</v>
      </c>
      <c r="BH162" s="209">
        <f t="shared" si="27"/>
        <v>0</v>
      </c>
      <c r="BI162" s="209">
        <f t="shared" si="28"/>
        <v>0</v>
      </c>
      <c r="BJ162" s="14" t="s">
        <v>124</v>
      </c>
      <c r="BK162" s="210">
        <f t="shared" si="29"/>
        <v>0</v>
      </c>
      <c r="BL162" s="14" t="s">
        <v>123</v>
      </c>
      <c r="BM162" s="208" t="s">
        <v>236</v>
      </c>
    </row>
    <row r="163" spans="1:65" s="2" customFormat="1" ht="24" customHeight="1">
      <c r="A163" s="31"/>
      <c r="B163" s="32"/>
      <c r="C163" s="197" t="s">
        <v>237</v>
      </c>
      <c r="D163" s="197" t="s">
        <v>119</v>
      </c>
      <c r="E163" s="198" t="s">
        <v>238</v>
      </c>
      <c r="F163" s="199" t="s">
        <v>239</v>
      </c>
      <c r="G163" s="200" t="s">
        <v>221</v>
      </c>
      <c r="H163" s="201">
        <v>2</v>
      </c>
      <c r="I163" s="202"/>
      <c r="J163" s="201">
        <f t="shared" si="20"/>
        <v>0</v>
      </c>
      <c r="K163" s="203"/>
      <c r="L163" s="36"/>
      <c r="M163" s="204" t="s">
        <v>1</v>
      </c>
      <c r="N163" s="205" t="s">
        <v>39</v>
      </c>
      <c r="O163" s="68"/>
      <c r="P163" s="206">
        <f t="shared" si="21"/>
        <v>0</v>
      </c>
      <c r="Q163" s="206">
        <v>0</v>
      </c>
      <c r="R163" s="206">
        <f t="shared" si="22"/>
        <v>0</v>
      </c>
      <c r="S163" s="206">
        <v>0</v>
      </c>
      <c r="T163" s="207">
        <f t="shared" si="23"/>
        <v>0</v>
      </c>
      <c r="U163" s="31"/>
      <c r="V163" s="31"/>
      <c r="W163" s="31"/>
      <c r="X163" s="31"/>
      <c r="Y163" s="31"/>
      <c r="Z163" s="31"/>
      <c r="AA163" s="31"/>
      <c r="AB163" s="31"/>
      <c r="AC163" s="31"/>
      <c r="AD163" s="31"/>
      <c r="AE163" s="31"/>
      <c r="AR163" s="208" t="s">
        <v>123</v>
      </c>
      <c r="AT163" s="208" t="s">
        <v>119</v>
      </c>
      <c r="AU163" s="208" t="s">
        <v>124</v>
      </c>
      <c r="AY163" s="14" t="s">
        <v>116</v>
      </c>
      <c r="BE163" s="209">
        <f t="shared" si="24"/>
        <v>0</v>
      </c>
      <c r="BF163" s="209">
        <f t="shared" si="25"/>
        <v>0</v>
      </c>
      <c r="BG163" s="209">
        <f t="shared" si="26"/>
        <v>0</v>
      </c>
      <c r="BH163" s="209">
        <f t="shared" si="27"/>
        <v>0</v>
      </c>
      <c r="BI163" s="209">
        <f t="shared" si="28"/>
        <v>0</v>
      </c>
      <c r="BJ163" s="14" t="s">
        <v>124</v>
      </c>
      <c r="BK163" s="210">
        <f t="shared" si="29"/>
        <v>0</v>
      </c>
      <c r="BL163" s="14" t="s">
        <v>123</v>
      </c>
      <c r="BM163" s="208" t="s">
        <v>240</v>
      </c>
    </row>
    <row r="164" spans="1:65" s="2" customFormat="1" ht="16.5" customHeight="1">
      <c r="A164" s="31"/>
      <c r="B164" s="32"/>
      <c r="C164" s="197" t="s">
        <v>162</v>
      </c>
      <c r="D164" s="197" t="s">
        <v>119</v>
      </c>
      <c r="E164" s="198" t="s">
        <v>241</v>
      </c>
      <c r="F164" s="199" t="s">
        <v>242</v>
      </c>
      <c r="G164" s="200" t="s">
        <v>221</v>
      </c>
      <c r="H164" s="201">
        <v>1</v>
      </c>
      <c r="I164" s="202"/>
      <c r="J164" s="201">
        <f t="shared" si="20"/>
        <v>0</v>
      </c>
      <c r="K164" s="203"/>
      <c r="L164" s="36"/>
      <c r="M164" s="204" t="s">
        <v>1</v>
      </c>
      <c r="N164" s="205" t="s">
        <v>39</v>
      </c>
      <c r="O164" s="68"/>
      <c r="P164" s="206">
        <f t="shared" si="21"/>
        <v>0</v>
      </c>
      <c r="Q164" s="206">
        <v>0</v>
      </c>
      <c r="R164" s="206">
        <f t="shared" si="22"/>
        <v>0</v>
      </c>
      <c r="S164" s="206">
        <v>0</v>
      </c>
      <c r="T164" s="207">
        <f t="shared" si="23"/>
        <v>0</v>
      </c>
      <c r="U164" s="31"/>
      <c r="V164" s="31"/>
      <c r="W164" s="31"/>
      <c r="X164" s="31"/>
      <c r="Y164" s="31"/>
      <c r="Z164" s="31"/>
      <c r="AA164" s="31"/>
      <c r="AB164" s="31"/>
      <c r="AC164" s="31"/>
      <c r="AD164" s="31"/>
      <c r="AE164" s="31"/>
      <c r="AR164" s="208" t="s">
        <v>123</v>
      </c>
      <c r="AT164" s="208" t="s">
        <v>119</v>
      </c>
      <c r="AU164" s="208" t="s">
        <v>124</v>
      </c>
      <c r="AY164" s="14" t="s">
        <v>116</v>
      </c>
      <c r="BE164" s="209">
        <f t="shared" si="24"/>
        <v>0</v>
      </c>
      <c r="BF164" s="209">
        <f t="shared" si="25"/>
        <v>0</v>
      </c>
      <c r="BG164" s="209">
        <f t="shared" si="26"/>
        <v>0</v>
      </c>
      <c r="BH164" s="209">
        <f t="shared" si="27"/>
        <v>0</v>
      </c>
      <c r="BI164" s="209">
        <f t="shared" si="28"/>
        <v>0</v>
      </c>
      <c r="BJ164" s="14" t="s">
        <v>124</v>
      </c>
      <c r="BK164" s="210">
        <f t="shared" si="29"/>
        <v>0</v>
      </c>
      <c r="BL164" s="14" t="s">
        <v>123</v>
      </c>
      <c r="BM164" s="208" t="s">
        <v>243</v>
      </c>
    </row>
    <row r="165" spans="1:65" s="2" customFormat="1" ht="24" customHeight="1">
      <c r="A165" s="31"/>
      <c r="B165" s="32"/>
      <c r="C165" s="197" t="s">
        <v>244</v>
      </c>
      <c r="D165" s="197" t="s">
        <v>119</v>
      </c>
      <c r="E165" s="198" t="s">
        <v>245</v>
      </c>
      <c r="F165" s="199" t="s">
        <v>246</v>
      </c>
      <c r="G165" s="200" t="s">
        <v>221</v>
      </c>
      <c r="H165" s="201">
        <v>63</v>
      </c>
      <c r="I165" s="202"/>
      <c r="J165" s="201">
        <f t="shared" si="20"/>
        <v>0</v>
      </c>
      <c r="K165" s="203"/>
      <c r="L165" s="36"/>
      <c r="M165" s="204" t="s">
        <v>1</v>
      </c>
      <c r="N165" s="205" t="s">
        <v>39</v>
      </c>
      <c r="O165" s="68"/>
      <c r="P165" s="206">
        <f t="shared" si="21"/>
        <v>0</v>
      </c>
      <c r="Q165" s="206">
        <v>0</v>
      </c>
      <c r="R165" s="206">
        <f t="shared" si="22"/>
        <v>0</v>
      </c>
      <c r="S165" s="206">
        <v>0</v>
      </c>
      <c r="T165" s="207">
        <f t="shared" si="23"/>
        <v>0</v>
      </c>
      <c r="U165" s="31"/>
      <c r="V165" s="31"/>
      <c r="W165" s="31"/>
      <c r="X165" s="31"/>
      <c r="Y165" s="31"/>
      <c r="Z165" s="31"/>
      <c r="AA165" s="31"/>
      <c r="AB165" s="31"/>
      <c r="AC165" s="31"/>
      <c r="AD165" s="31"/>
      <c r="AE165" s="31"/>
      <c r="AR165" s="208" t="s">
        <v>123</v>
      </c>
      <c r="AT165" s="208" t="s">
        <v>119</v>
      </c>
      <c r="AU165" s="208" t="s">
        <v>124</v>
      </c>
      <c r="AY165" s="14" t="s">
        <v>116</v>
      </c>
      <c r="BE165" s="209">
        <f t="shared" si="24"/>
        <v>0</v>
      </c>
      <c r="BF165" s="209">
        <f t="shared" si="25"/>
        <v>0</v>
      </c>
      <c r="BG165" s="209">
        <f t="shared" si="26"/>
        <v>0</v>
      </c>
      <c r="BH165" s="209">
        <f t="shared" si="27"/>
        <v>0</v>
      </c>
      <c r="BI165" s="209">
        <f t="shared" si="28"/>
        <v>0</v>
      </c>
      <c r="BJ165" s="14" t="s">
        <v>124</v>
      </c>
      <c r="BK165" s="210">
        <f t="shared" si="29"/>
        <v>0</v>
      </c>
      <c r="BL165" s="14" t="s">
        <v>123</v>
      </c>
      <c r="BM165" s="208" t="s">
        <v>247</v>
      </c>
    </row>
    <row r="166" spans="1:65" s="2" customFormat="1" ht="16.5" customHeight="1">
      <c r="A166" s="31"/>
      <c r="B166" s="32"/>
      <c r="C166" s="197" t="s">
        <v>165</v>
      </c>
      <c r="D166" s="197" t="s">
        <v>119</v>
      </c>
      <c r="E166" s="198" t="s">
        <v>248</v>
      </c>
      <c r="F166" s="199" t="s">
        <v>249</v>
      </c>
      <c r="G166" s="200" t="s">
        <v>221</v>
      </c>
      <c r="H166" s="201">
        <v>4</v>
      </c>
      <c r="I166" s="202"/>
      <c r="J166" s="201">
        <f t="shared" si="20"/>
        <v>0</v>
      </c>
      <c r="K166" s="203"/>
      <c r="L166" s="36"/>
      <c r="M166" s="204" t="s">
        <v>1</v>
      </c>
      <c r="N166" s="205" t="s">
        <v>39</v>
      </c>
      <c r="O166" s="68"/>
      <c r="P166" s="206">
        <f t="shared" si="21"/>
        <v>0</v>
      </c>
      <c r="Q166" s="206">
        <v>0</v>
      </c>
      <c r="R166" s="206">
        <f t="shared" si="22"/>
        <v>0</v>
      </c>
      <c r="S166" s="206">
        <v>0</v>
      </c>
      <c r="T166" s="207">
        <f t="shared" si="23"/>
        <v>0</v>
      </c>
      <c r="U166" s="31"/>
      <c r="V166" s="31"/>
      <c r="W166" s="31"/>
      <c r="X166" s="31"/>
      <c r="Y166" s="31"/>
      <c r="Z166" s="31"/>
      <c r="AA166" s="31"/>
      <c r="AB166" s="31"/>
      <c r="AC166" s="31"/>
      <c r="AD166" s="31"/>
      <c r="AE166" s="31"/>
      <c r="AR166" s="208" t="s">
        <v>123</v>
      </c>
      <c r="AT166" s="208" t="s">
        <v>119</v>
      </c>
      <c r="AU166" s="208" t="s">
        <v>124</v>
      </c>
      <c r="AY166" s="14" t="s">
        <v>116</v>
      </c>
      <c r="BE166" s="209">
        <f t="shared" si="24"/>
        <v>0</v>
      </c>
      <c r="BF166" s="209">
        <f t="shared" si="25"/>
        <v>0</v>
      </c>
      <c r="BG166" s="209">
        <f t="shared" si="26"/>
        <v>0</v>
      </c>
      <c r="BH166" s="209">
        <f t="shared" si="27"/>
        <v>0</v>
      </c>
      <c r="BI166" s="209">
        <f t="shared" si="28"/>
        <v>0</v>
      </c>
      <c r="BJ166" s="14" t="s">
        <v>124</v>
      </c>
      <c r="BK166" s="210">
        <f t="shared" si="29"/>
        <v>0</v>
      </c>
      <c r="BL166" s="14" t="s">
        <v>123</v>
      </c>
      <c r="BM166" s="208" t="s">
        <v>250</v>
      </c>
    </row>
    <row r="167" spans="1:65" s="2" customFormat="1" ht="16.5" customHeight="1">
      <c r="A167" s="31"/>
      <c r="B167" s="32"/>
      <c r="C167" s="197" t="s">
        <v>251</v>
      </c>
      <c r="D167" s="197" t="s">
        <v>119</v>
      </c>
      <c r="E167" s="198" t="s">
        <v>252</v>
      </c>
      <c r="F167" s="199" t="s">
        <v>253</v>
      </c>
      <c r="G167" s="200" t="s">
        <v>221</v>
      </c>
      <c r="H167" s="201">
        <v>7</v>
      </c>
      <c r="I167" s="202"/>
      <c r="J167" s="201">
        <f t="shared" si="20"/>
        <v>0</v>
      </c>
      <c r="K167" s="203"/>
      <c r="L167" s="36"/>
      <c r="M167" s="204" t="s">
        <v>1</v>
      </c>
      <c r="N167" s="205" t="s">
        <v>39</v>
      </c>
      <c r="O167" s="68"/>
      <c r="P167" s="206">
        <f t="shared" si="21"/>
        <v>0</v>
      </c>
      <c r="Q167" s="206">
        <v>0</v>
      </c>
      <c r="R167" s="206">
        <f t="shared" si="22"/>
        <v>0</v>
      </c>
      <c r="S167" s="206">
        <v>0</v>
      </c>
      <c r="T167" s="207">
        <f t="shared" si="23"/>
        <v>0</v>
      </c>
      <c r="U167" s="31"/>
      <c r="V167" s="31"/>
      <c r="W167" s="31"/>
      <c r="X167" s="31"/>
      <c r="Y167" s="31"/>
      <c r="Z167" s="31"/>
      <c r="AA167" s="31"/>
      <c r="AB167" s="31"/>
      <c r="AC167" s="31"/>
      <c r="AD167" s="31"/>
      <c r="AE167" s="31"/>
      <c r="AR167" s="208" t="s">
        <v>123</v>
      </c>
      <c r="AT167" s="208" t="s">
        <v>119</v>
      </c>
      <c r="AU167" s="208" t="s">
        <v>124</v>
      </c>
      <c r="AY167" s="14" t="s">
        <v>116</v>
      </c>
      <c r="BE167" s="209">
        <f t="shared" si="24"/>
        <v>0</v>
      </c>
      <c r="BF167" s="209">
        <f t="shared" si="25"/>
        <v>0</v>
      </c>
      <c r="BG167" s="209">
        <f t="shared" si="26"/>
        <v>0</v>
      </c>
      <c r="BH167" s="209">
        <f t="shared" si="27"/>
        <v>0</v>
      </c>
      <c r="BI167" s="209">
        <f t="shared" si="28"/>
        <v>0</v>
      </c>
      <c r="BJ167" s="14" t="s">
        <v>124</v>
      </c>
      <c r="BK167" s="210">
        <f t="shared" si="29"/>
        <v>0</v>
      </c>
      <c r="BL167" s="14" t="s">
        <v>123</v>
      </c>
      <c r="BM167" s="208" t="s">
        <v>254</v>
      </c>
    </row>
    <row r="168" spans="1:65" s="12" customFormat="1" ht="22.9" customHeight="1">
      <c r="B168" s="181"/>
      <c r="C168" s="182"/>
      <c r="D168" s="183" t="s">
        <v>72</v>
      </c>
      <c r="E168" s="195" t="s">
        <v>255</v>
      </c>
      <c r="F168" s="195" t="s">
        <v>256</v>
      </c>
      <c r="G168" s="182"/>
      <c r="H168" s="182"/>
      <c r="I168" s="185"/>
      <c r="J168" s="196">
        <f>BK168</f>
        <v>0</v>
      </c>
      <c r="K168" s="182"/>
      <c r="L168" s="187"/>
      <c r="M168" s="188"/>
      <c r="N168" s="189"/>
      <c r="O168" s="189"/>
      <c r="P168" s="190">
        <f>P169</f>
        <v>0</v>
      </c>
      <c r="Q168" s="189"/>
      <c r="R168" s="190">
        <f>R169</f>
        <v>0</v>
      </c>
      <c r="S168" s="189"/>
      <c r="T168" s="191">
        <f>T169</f>
        <v>0</v>
      </c>
      <c r="AR168" s="192" t="s">
        <v>81</v>
      </c>
      <c r="AT168" s="193" t="s">
        <v>72</v>
      </c>
      <c r="AU168" s="193" t="s">
        <v>81</v>
      </c>
      <c r="AY168" s="192" t="s">
        <v>116</v>
      </c>
      <c r="BK168" s="194">
        <f>BK169</f>
        <v>0</v>
      </c>
    </row>
    <row r="169" spans="1:65" s="2" customFormat="1" ht="24" customHeight="1">
      <c r="A169" s="31"/>
      <c r="B169" s="32"/>
      <c r="C169" s="197" t="s">
        <v>169</v>
      </c>
      <c r="D169" s="197" t="s">
        <v>119</v>
      </c>
      <c r="E169" s="198" t="s">
        <v>257</v>
      </c>
      <c r="F169" s="199" t="s">
        <v>258</v>
      </c>
      <c r="G169" s="200" t="s">
        <v>208</v>
      </c>
      <c r="H169" s="201">
        <v>0.75</v>
      </c>
      <c r="I169" s="202"/>
      <c r="J169" s="201">
        <f>ROUND(I169*H169,3)</f>
        <v>0</v>
      </c>
      <c r="K169" s="203"/>
      <c r="L169" s="36"/>
      <c r="M169" s="204" t="s">
        <v>1</v>
      </c>
      <c r="N169" s="205" t="s">
        <v>39</v>
      </c>
      <c r="O169" s="68"/>
      <c r="P169" s="206">
        <f>O169*H169</f>
        <v>0</v>
      </c>
      <c r="Q169" s="206">
        <v>0</v>
      </c>
      <c r="R169" s="206">
        <f>Q169*H169</f>
        <v>0</v>
      </c>
      <c r="S169" s="206">
        <v>0</v>
      </c>
      <c r="T169" s="207">
        <f>S169*H169</f>
        <v>0</v>
      </c>
      <c r="U169" s="31"/>
      <c r="V169" s="31"/>
      <c r="W169" s="31"/>
      <c r="X169" s="31"/>
      <c r="Y169" s="31"/>
      <c r="Z169" s="31"/>
      <c r="AA169" s="31"/>
      <c r="AB169" s="31"/>
      <c r="AC169" s="31"/>
      <c r="AD169" s="31"/>
      <c r="AE169" s="31"/>
      <c r="AR169" s="208" t="s">
        <v>123</v>
      </c>
      <c r="AT169" s="208" t="s">
        <v>119</v>
      </c>
      <c r="AU169" s="208" t="s">
        <v>124</v>
      </c>
      <c r="AY169" s="14" t="s">
        <v>116</v>
      </c>
      <c r="BE169" s="209">
        <f>IF(N169="základná",J169,0)</f>
        <v>0</v>
      </c>
      <c r="BF169" s="209">
        <f>IF(N169="znížená",J169,0)</f>
        <v>0</v>
      </c>
      <c r="BG169" s="209">
        <f>IF(N169="zákl. prenesená",J169,0)</f>
        <v>0</v>
      </c>
      <c r="BH169" s="209">
        <f>IF(N169="zníž. prenesená",J169,0)</f>
        <v>0</v>
      </c>
      <c r="BI169" s="209">
        <f>IF(N169="nulová",J169,0)</f>
        <v>0</v>
      </c>
      <c r="BJ169" s="14" t="s">
        <v>124</v>
      </c>
      <c r="BK169" s="210">
        <f>ROUND(I169*H169,3)</f>
        <v>0</v>
      </c>
      <c r="BL169" s="14" t="s">
        <v>123</v>
      </c>
      <c r="BM169" s="208" t="s">
        <v>259</v>
      </c>
    </row>
    <row r="170" spans="1:65" s="12" customFormat="1" ht="25.9" customHeight="1">
      <c r="B170" s="181"/>
      <c r="C170" s="182"/>
      <c r="D170" s="183" t="s">
        <v>72</v>
      </c>
      <c r="E170" s="184" t="s">
        <v>183</v>
      </c>
      <c r="F170" s="184" t="s">
        <v>260</v>
      </c>
      <c r="G170" s="182"/>
      <c r="H170" s="182"/>
      <c r="I170" s="185"/>
      <c r="J170" s="186">
        <f>BK170</f>
        <v>0</v>
      </c>
      <c r="K170" s="182"/>
      <c r="L170" s="187"/>
      <c r="M170" s="188"/>
      <c r="N170" s="189"/>
      <c r="O170" s="189"/>
      <c r="P170" s="190">
        <f>P171</f>
        <v>0</v>
      </c>
      <c r="Q170" s="189"/>
      <c r="R170" s="190">
        <f>R171</f>
        <v>0</v>
      </c>
      <c r="S170" s="189"/>
      <c r="T170" s="191">
        <f>T171</f>
        <v>0</v>
      </c>
      <c r="AR170" s="192" t="s">
        <v>81</v>
      </c>
      <c r="AT170" s="193" t="s">
        <v>72</v>
      </c>
      <c r="AU170" s="193" t="s">
        <v>73</v>
      </c>
      <c r="AY170" s="192" t="s">
        <v>116</v>
      </c>
      <c r="BK170" s="194">
        <f>BK171</f>
        <v>0</v>
      </c>
    </row>
    <row r="171" spans="1:65" s="12" customFormat="1" ht="22.9" customHeight="1">
      <c r="B171" s="181"/>
      <c r="C171" s="182"/>
      <c r="D171" s="183" t="s">
        <v>72</v>
      </c>
      <c r="E171" s="195" t="s">
        <v>261</v>
      </c>
      <c r="F171" s="195" t="s">
        <v>262</v>
      </c>
      <c r="G171" s="182"/>
      <c r="H171" s="182"/>
      <c r="I171" s="185"/>
      <c r="J171" s="196">
        <f>BK171</f>
        <v>0</v>
      </c>
      <c r="K171" s="182"/>
      <c r="L171" s="187"/>
      <c r="M171" s="188"/>
      <c r="N171" s="189"/>
      <c r="O171" s="189"/>
      <c r="P171" s="190">
        <f>P172</f>
        <v>0</v>
      </c>
      <c r="Q171" s="189"/>
      <c r="R171" s="190">
        <f>R172</f>
        <v>0</v>
      </c>
      <c r="S171" s="189"/>
      <c r="T171" s="191">
        <f>T172</f>
        <v>0</v>
      </c>
      <c r="AR171" s="192" t="s">
        <v>81</v>
      </c>
      <c r="AT171" s="193" t="s">
        <v>72</v>
      </c>
      <c r="AU171" s="193" t="s">
        <v>81</v>
      </c>
      <c r="AY171" s="192" t="s">
        <v>116</v>
      </c>
      <c r="BK171" s="194">
        <f>BK172</f>
        <v>0</v>
      </c>
    </row>
    <row r="172" spans="1:65" s="2" customFormat="1" ht="16.5" customHeight="1">
      <c r="A172" s="31"/>
      <c r="B172" s="32"/>
      <c r="C172" s="197" t="s">
        <v>263</v>
      </c>
      <c r="D172" s="197" t="s">
        <v>119</v>
      </c>
      <c r="E172" s="198" t="s">
        <v>264</v>
      </c>
      <c r="F172" s="199" t="s">
        <v>265</v>
      </c>
      <c r="G172" s="200" t="s">
        <v>266</v>
      </c>
      <c r="H172" s="201">
        <v>1</v>
      </c>
      <c r="I172" s="202"/>
      <c r="J172" s="201">
        <f>ROUND(I172*H172,3)</f>
        <v>0</v>
      </c>
      <c r="K172" s="203"/>
      <c r="L172" s="36"/>
      <c r="M172" s="204" t="s">
        <v>1</v>
      </c>
      <c r="N172" s="205" t="s">
        <v>39</v>
      </c>
      <c r="O172" s="68"/>
      <c r="P172" s="206">
        <f>O172*H172</f>
        <v>0</v>
      </c>
      <c r="Q172" s="206">
        <v>0</v>
      </c>
      <c r="R172" s="206">
        <f>Q172*H172</f>
        <v>0</v>
      </c>
      <c r="S172" s="206">
        <v>0</v>
      </c>
      <c r="T172" s="207">
        <f>S172*H172</f>
        <v>0</v>
      </c>
      <c r="U172" s="31"/>
      <c r="V172" s="31"/>
      <c r="W172" s="31"/>
      <c r="X172" s="31"/>
      <c r="Y172" s="31"/>
      <c r="Z172" s="31"/>
      <c r="AA172" s="31"/>
      <c r="AB172" s="31"/>
      <c r="AC172" s="31"/>
      <c r="AD172" s="31"/>
      <c r="AE172" s="31"/>
      <c r="AR172" s="208" t="s">
        <v>123</v>
      </c>
      <c r="AT172" s="208" t="s">
        <v>119</v>
      </c>
      <c r="AU172" s="208" t="s">
        <v>124</v>
      </c>
      <c r="AY172" s="14" t="s">
        <v>116</v>
      </c>
      <c r="BE172" s="209">
        <f>IF(N172="základná",J172,0)</f>
        <v>0</v>
      </c>
      <c r="BF172" s="209">
        <f>IF(N172="znížená",J172,0)</f>
        <v>0</v>
      </c>
      <c r="BG172" s="209">
        <f>IF(N172="zákl. prenesená",J172,0)</f>
        <v>0</v>
      </c>
      <c r="BH172" s="209">
        <f>IF(N172="zníž. prenesená",J172,0)</f>
        <v>0</v>
      </c>
      <c r="BI172" s="209">
        <f>IF(N172="nulová",J172,0)</f>
        <v>0</v>
      </c>
      <c r="BJ172" s="14" t="s">
        <v>124</v>
      </c>
      <c r="BK172" s="210">
        <f>ROUND(I172*H172,3)</f>
        <v>0</v>
      </c>
      <c r="BL172" s="14" t="s">
        <v>123</v>
      </c>
      <c r="BM172" s="208" t="s">
        <v>267</v>
      </c>
    </row>
    <row r="173" spans="1:65" s="12" customFormat="1" ht="25.9" customHeight="1">
      <c r="B173" s="181"/>
      <c r="C173" s="182"/>
      <c r="D173" s="183" t="s">
        <v>72</v>
      </c>
      <c r="E173" s="184" t="s">
        <v>268</v>
      </c>
      <c r="F173" s="184" t="s">
        <v>269</v>
      </c>
      <c r="G173" s="182"/>
      <c r="H173" s="182"/>
      <c r="I173" s="185"/>
      <c r="J173" s="186">
        <f>BK173</f>
        <v>0</v>
      </c>
      <c r="K173" s="182"/>
      <c r="L173" s="187"/>
      <c r="M173" s="188"/>
      <c r="N173" s="189"/>
      <c r="O173" s="189"/>
      <c r="P173" s="190">
        <f>P174</f>
        <v>0</v>
      </c>
      <c r="Q173" s="189"/>
      <c r="R173" s="190">
        <f>R174</f>
        <v>0</v>
      </c>
      <c r="S173" s="189"/>
      <c r="T173" s="191">
        <f>T174</f>
        <v>0</v>
      </c>
      <c r="AR173" s="192" t="s">
        <v>81</v>
      </c>
      <c r="AT173" s="193" t="s">
        <v>72</v>
      </c>
      <c r="AU173" s="193" t="s">
        <v>73</v>
      </c>
      <c r="AY173" s="192" t="s">
        <v>116</v>
      </c>
      <c r="BK173" s="194">
        <f>BK174</f>
        <v>0</v>
      </c>
    </row>
    <row r="174" spans="1:65" s="2" customFormat="1" ht="36" customHeight="1">
      <c r="A174" s="31"/>
      <c r="B174" s="32"/>
      <c r="C174" s="197" t="s">
        <v>174</v>
      </c>
      <c r="D174" s="197" t="s">
        <v>119</v>
      </c>
      <c r="E174" s="198" t="s">
        <v>270</v>
      </c>
      <c r="F174" s="199" t="s">
        <v>271</v>
      </c>
      <c r="G174" s="200" t="s">
        <v>272</v>
      </c>
      <c r="H174" s="201">
        <v>31</v>
      </c>
      <c r="I174" s="202"/>
      <c r="J174" s="201">
        <f>ROUND(I174*H174,3)</f>
        <v>0</v>
      </c>
      <c r="K174" s="203"/>
      <c r="L174" s="36"/>
      <c r="M174" s="221" t="s">
        <v>1</v>
      </c>
      <c r="N174" s="222" t="s">
        <v>39</v>
      </c>
      <c r="O174" s="223"/>
      <c r="P174" s="224">
        <f>O174*H174</f>
        <v>0</v>
      </c>
      <c r="Q174" s="224">
        <v>0</v>
      </c>
      <c r="R174" s="224">
        <f>Q174*H174</f>
        <v>0</v>
      </c>
      <c r="S174" s="224">
        <v>0</v>
      </c>
      <c r="T174" s="225">
        <f>S174*H174</f>
        <v>0</v>
      </c>
      <c r="U174" s="31"/>
      <c r="V174" s="31"/>
      <c r="W174" s="31"/>
      <c r="X174" s="31"/>
      <c r="Y174" s="31"/>
      <c r="Z174" s="31"/>
      <c r="AA174" s="31"/>
      <c r="AB174" s="31"/>
      <c r="AC174" s="31"/>
      <c r="AD174" s="31"/>
      <c r="AE174" s="31"/>
      <c r="AR174" s="208" t="s">
        <v>123</v>
      </c>
      <c r="AT174" s="208" t="s">
        <v>119</v>
      </c>
      <c r="AU174" s="208" t="s">
        <v>81</v>
      </c>
      <c r="AY174" s="14" t="s">
        <v>116</v>
      </c>
      <c r="BE174" s="209">
        <f>IF(N174="základná",J174,0)</f>
        <v>0</v>
      </c>
      <c r="BF174" s="209">
        <f>IF(N174="znížená",J174,0)</f>
        <v>0</v>
      </c>
      <c r="BG174" s="209">
        <f>IF(N174="zákl. prenesená",J174,0)</f>
        <v>0</v>
      </c>
      <c r="BH174" s="209">
        <f>IF(N174="zníž. prenesená",J174,0)</f>
        <v>0</v>
      </c>
      <c r="BI174" s="209">
        <f>IF(N174="nulová",J174,0)</f>
        <v>0</v>
      </c>
      <c r="BJ174" s="14" t="s">
        <v>124</v>
      </c>
      <c r="BK174" s="210">
        <f>ROUND(I174*H174,3)</f>
        <v>0</v>
      </c>
      <c r="BL174" s="14" t="s">
        <v>123</v>
      </c>
      <c r="BM174" s="208" t="s">
        <v>273</v>
      </c>
    </row>
    <row r="175" spans="1:65" s="2" customFormat="1" ht="6.95" customHeight="1">
      <c r="A175" s="31"/>
      <c r="B175" s="51"/>
      <c r="C175" s="52"/>
      <c r="D175" s="52"/>
      <c r="E175" s="52"/>
      <c r="F175" s="52"/>
      <c r="G175" s="52"/>
      <c r="H175" s="52"/>
      <c r="I175" s="145"/>
      <c r="J175" s="52"/>
      <c r="K175" s="52"/>
      <c r="L175" s="36"/>
      <c r="M175" s="31"/>
      <c r="O175" s="31"/>
      <c r="P175" s="31"/>
      <c r="Q175" s="31"/>
      <c r="R175" s="31"/>
      <c r="S175" s="31"/>
      <c r="T175" s="31"/>
      <c r="U175" s="31"/>
      <c r="V175" s="31"/>
      <c r="W175" s="31"/>
      <c r="X175" s="31"/>
      <c r="Y175" s="31"/>
      <c r="Z175" s="31"/>
      <c r="AA175" s="31"/>
      <c r="AB175" s="31"/>
      <c r="AC175" s="31"/>
      <c r="AD175" s="31"/>
      <c r="AE175" s="31"/>
    </row>
  </sheetData>
  <sheetProtection algorithmName="SHA-512" hashValue="4RDqEjpo6k3yQoPemBENsa5xu2I+k5g6k5F+9LZWRgh0YH5VoOsrR1PqGduqTGUP/OWaQOjr9aCmha720rgN7w==" saltValue="XlITxz29Z/AG5sV6KCf4MlIxfBLu9NZ/OJijVCcqNUQlgVzsT3j3h/uXceHksQ6w5EN1jtfeEeF/fvDJ36AMRA==" spinCount="100000" sheet="1" objects="1" scenarios="1" formatColumns="0" formatRows="0" autoFilter="0"/>
  <autoFilter ref="C126:K174" xr:uid="{00000000-0009-0000-0000-000001000000}"/>
  <mergeCells count="9">
    <mergeCell ref="E87:H87"/>
    <mergeCell ref="E117:H117"/>
    <mergeCell ref="E119:H119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4</vt:i4>
      </vt:variant>
    </vt:vector>
  </HeadingPairs>
  <TitlesOfParts>
    <vt:vector size="6" baseType="lpstr">
      <vt:lpstr>Rekapitulácia stavby</vt:lpstr>
      <vt:lpstr>03 - výmena strešnej kryt...</vt:lpstr>
      <vt:lpstr>'03 - výmena strešnej kryt...'!Názvy_tlače</vt:lpstr>
      <vt:lpstr>'Rekapitulácia stavby'!Názvy_tlače</vt:lpstr>
      <vt:lpstr>'03 - výmena strešnej kryt...'!Oblasť_tlače</vt:lpstr>
      <vt:lpstr>'Rekapitulácia stavby'!Oblasť_tlače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HARP-PAVILION\harp</dc:creator>
  <cp:lastModifiedBy>Hulinova</cp:lastModifiedBy>
  <dcterms:created xsi:type="dcterms:W3CDTF">2022-06-22T07:51:07Z</dcterms:created>
  <dcterms:modified xsi:type="dcterms:W3CDTF">2022-07-04T05:18:36Z</dcterms:modified>
</cp:coreProperties>
</file>